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mc:AlternateContent xmlns:mc="http://schemas.openxmlformats.org/markup-compatibility/2006">
    <mc:Choice Requires="x15">
      <x15ac:absPath xmlns:x15ac="http://schemas.microsoft.com/office/spreadsheetml/2010/11/ac" url="https://thetsc.sharepoint.com/sites/home/Shared Documents/CORE/Beyond Tier 1 Tool (BT1T)/Calc Tools 2023/For review/"/>
    </mc:Choice>
  </mc:AlternateContent>
  <xr:revisionPtr revIDLastSave="0" documentId="8_{36E432CF-3107-4704-B727-8677FADE0C3D}" xr6:coauthVersionLast="47" xr6:coauthVersionMax="47" xr10:uidLastSave="{00000000-0000-0000-0000-000000000000}"/>
  <workbookProtection workbookAlgorithmName="SHA-512" workbookHashValue="moVw36WB4MzqoeF/3FGF6D75w1vVlH1QnuHbffE1bk9eNhVd4geskRzRXK9uzAKhtnm0wGxsiD53jbF47E39bQ==" workbookSaltValue="/04z8+VO1P5390DVgKASQw==" workbookSpinCount="100000" lockStructure="1"/>
  <bookViews>
    <workbookView xWindow="-110" yWindow="-110" windowWidth="19420" windowHeight="10300" xr2:uid="{3A40AF01-0289-4AE5-B105-790FEC4F873F}"/>
  </bookViews>
  <sheets>
    <sheet name="READ ME" sheetId="7" r:id="rId1"/>
    <sheet name=" Packaging-Sustainable Sourcing" sheetId="1" r:id="rId2"/>
    <sheet name="Packaging Raw Material Sourci" sheetId="3" r:id="rId3"/>
    <sheet name="Recycled Content - Plastic; Rec" sheetId="9" r:id="rId4"/>
    <sheet name="Cross reference" sheetId="8" state="hidden" r:id="rId5"/>
  </sheets>
  <definedNames>
    <definedName name="_xlnm._FilterDatabase" localSheetId="4" hidden="1">'Cross reference'!$A$1:$C$370</definedName>
    <definedName name="Helt">#REF!</definedName>
    <definedName name="TableNam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7" l="1"/>
  <c r="B42" i="7"/>
  <c r="B41" i="7"/>
  <c r="B40" i="7"/>
  <c r="B38" i="7"/>
  <c r="B37" i="7"/>
  <c r="B36" i="7"/>
  <c r="B34" i="7"/>
  <c r="B33" i="7"/>
  <c r="B32" i="7"/>
  <c r="B30" i="7"/>
  <c r="B29" i="7"/>
  <c r="B28" i="7"/>
  <c r="B27" i="7"/>
  <c r="B25" i="7"/>
  <c r="B24" i="7"/>
  <c r="B23" i="7"/>
  <c r="C8" i="7"/>
  <c r="C46" i="7" s="1"/>
  <c r="R23" i="7"/>
  <c r="R25" i="7"/>
  <c r="R24" i="7"/>
  <c r="R27" i="7"/>
  <c r="R28" i="7"/>
  <c r="R29" i="7"/>
  <c r="R30" i="7"/>
  <c r="R32" i="7"/>
  <c r="R33" i="7"/>
  <c r="D18" i="1" s="1"/>
  <c r="R34" i="7"/>
  <c r="R36" i="7"/>
  <c r="R37" i="7"/>
  <c r="R38" i="7"/>
  <c r="R40" i="7"/>
  <c r="R41" i="7"/>
  <c r="R42" i="7"/>
  <c r="R43" i="7"/>
  <c r="D19" i="1" l="1"/>
  <c r="D24" i="1"/>
  <c r="D25" i="9"/>
  <c r="D22" i="1"/>
  <c r="D16" i="1"/>
  <c r="D15" i="1"/>
  <c r="D14" i="1"/>
  <c r="D11" i="1"/>
  <c r="D9" i="3"/>
  <c r="D9" i="9"/>
  <c r="D25" i="1"/>
  <c r="D10" i="3"/>
  <c r="M8" i="3"/>
  <c r="M9" i="1"/>
  <c r="D10" i="1" s="1"/>
  <c r="M8" i="9"/>
  <c r="M24" i="9"/>
  <c r="D21" i="1"/>
  <c r="M16" i="9"/>
  <c r="D17" i="9"/>
  <c r="D26" i="1"/>
  <c r="D12" i="1"/>
  <c r="D23" i="1" l="1"/>
  <c r="D20" i="1"/>
  <c r="D17" i="1"/>
  <c r="D13" i="1"/>
</calcChain>
</file>

<file path=xl/sharedStrings.xml><?xml version="1.0" encoding="utf-8"?>
<sst xmlns="http://schemas.openxmlformats.org/spreadsheetml/2006/main" count="1618" uniqueCount="481">
  <si>
    <t>Identifying Packaging KPIs</t>
  </si>
  <si>
    <t>Instructions</t>
  </si>
  <si>
    <r>
      <t xml:space="preserve">1. In G0, select the sector of your industry/product for which you are completing the assessment.
2. In G1, select the assessment you are completing. Note: you may need to delete previous entries in order to display the full list of assessments for the selected sector.
3. Review the title of the KPI displayed in G2 to make sure it matches the text of the KPI which you are completing.
4. Select the reporting units you are going to use for all sites.
5.Complete the data table for all the sites that are producing the products that matches the category you selected. Refer to the data table instruction of this worksheet. To handle multiple assessments, fill a new worksheet per assessment.
6. Scroll down and click "Go to your Calculated Responses" to display that answers to the THESIS KPI you are completing.
Editable fields are those filled with light green: </t>
    </r>
    <r>
      <rPr>
        <sz val="11"/>
        <color rgb="FFEEF7EA"/>
        <rFont val="Arial"/>
      </rPr>
      <t xml:space="preserve">██████████
</t>
    </r>
    <r>
      <rPr>
        <sz val="11"/>
        <color rgb="FF272727"/>
        <rFont val="Arial"/>
      </rPr>
      <t xml:space="preserve">Non-editable or calculated fields are shown in gray:  </t>
    </r>
    <r>
      <rPr>
        <sz val="11"/>
        <color rgb="FFD9D9D9"/>
        <rFont val="Arial"/>
      </rPr>
      <t xml:space="preserve">██████████
</t>
    </r>
    <r>
      <rPr>
        <sz val="11"/>
        <color rgb="FF272727"/>
        <rFont val="Arial"/>
      </rPr>
      <t xml:space="preserve">Headers and  labels are in dark green or blue: </t>
    </r>
    <r>
      <rPr>
        <sz val="11"/>
        <color rgb="FF509D5D"/>
        <rFont val="Arial"/>
      </rPr>
      <t xml:space="preserve"> ████████</t>
    </r>
    <r>
      <rPr>
        <sz val="11"/>
        <color rgb="FF272727"/>
        <rFont val="Arial"/>
      </rPr>
      <t xml:space="preserve">, </t>
    </r>
    <r>
      <rPr>
        <sz val="11"/>
        <color rgb="FF19768A"/>
        <rFont val="Arial"/>
      </rPr>
      <t>█████████</t>
    </r>
  </si>
  <si>
    <t>G0. Select Sector</t>
  </si>
  <si>
    <t>G1. Select Assessment</t>
  </si>
  <si>
    <t>G2. KPI Title(s)</t>
  </si>
  <si>
    <t>G3. Select reporting units</t>
  </si>
  <si>
    <t>Data Table</t>
  </si>
  <si>
    <t>Data Table Instructions</t>
  </si>
  <si>
    <t>Site 1</t>
  </si>
  <si>
    <t>Site 2</t>
  </si>
  <si>
    <t>Site 3</t>
  </si>
  <si>
    <t>Site 4</t>
  </si>
  <si>
    <t>Site 5</t>
  </si>
  <si>
    <t>Site 6</t>
  </si>
  <si>
    <t>Site 7</t>
  </si>
  <si>
    <t>Site 8</t>
  </si>
  <si>
    <t>Site 9</t>
  </si>
  <si>
    <t>Site 10</t>
  </si>
  <si>
    <t>Site 11</t>
  </si>
  <si>
    <t>Site 12</t>
  </si>
  <si>
    <t>Site 13</t>
  </si>
  <si>
    <t>Sum of materials across sites</t>
  </si>
  <si>
    <t>Use this table to enter the data required to calculate your KPI response.
Use data related to your global product supply.
Each column corresponds a site where products corresponding to the product categories identified in cell C6 are produced. You can edit the site names in cells E22 to Q22.
Product sales packaging, which is defined as packaging that leaves a store with the consumer, is to be considered.  For products that are shipped directly to an end consumer, include the transportation-related packaging.
•	Enter the composition, by mass, for each component type in this product category’s sales packaging:
•	Row 23: Wood or paper
•	Row 27: Plastic
•	Row 32: Glass
•	Row 36: Metal
•	Row 40: Other materials
•	For each material type in this product category’s sales packaging, enter the mass that is PCR, PIR, or sustainably sourced renewable content.
•	Wood or paper: Post-consumer or post-industrial recycled content
•	Plastic, Glass, Metal, Other materials: Post-consumer recycled content
•	Plastic, Glass, Metal, Other materials: Post-industrial recycled content
•	Wood or paper, Plastic, Metal, Other materials: Sustainably sourced renewable content
Post-consumer recycled content is defined by ISO 14021:2016 or the Global Protocol on Packaging Sustainability 2.0 and post-industrial (pre-consumer) recycled content is defined by ISO 14021:2016. Sustainably sourced renewable content is defined by the Global Protocol on Packaging Sustainability 2.0. Sustainable sourcing may be demonstrated by second or third party verification that the raw material has been harvested or produced legally and in a way that minimizes damage to the environment, workers, and communities.
"Other materials" include, but are not limited to, textile packaging.
Enter the total amount of the product packaging produced in the reporting year (using data from a 12-month period that ended within 12 months of the completion date of this questionnaire.). All values in this field should be from the same reporting year. 
The following unit conversions may be useful:
Mass conversions:
1 kg = 2.20462 pounds
1 metric tonne = 1.10231 short tons
Note: To add a new site in the data table, insert a column: highlight an entire column in this worksheets by clicking on a column number adjacent to the data table. Then, either right-click on the column number and select ""Insert"", or select ""Insert"" on the ""Cells"" section of the ""Home"" ribbon.</t>
  </si>
  <si>
    <t>Disclaimer: Arizona State University and University of Arkansas, administrating universities of The Sustainability Consortium, are furnishing this item “as is.” TSC does not provide any warranty of the item whatsoever, whether expressed, implied or statutory, including but not limited to, direct, indirect, special, or consequential damages arising out of, resulting from, or any way connected to the use of the item, whether or not based upon warranty, contract, tort, or otherwise; whether or not injury was sustained by persons or property or otherwise; and whether or not loss was sustained from, or arose out of, the results of the item, or any services that may be provided by The Sustainability Consortium.</t>
  </si>
  <si>
    <t>Calculating 'Packaging - Sustainable Sourcing' KPI</t>
  </si>
  <si>
    <t>KPI Title</t>
  </si>
  <si>
    <t>Packaging - Sustainable Sourcing</t>
  </si>
  <si>
    <t>KPI Question</t>
  </si>
  <si>
    <t>What percentage of the sales packaging used for this category, by mass, is postconsumer recycled, postindustrial recycled, or sustainably-sourced renewable material?</t>
  </si>
  <si>
    <t>KPI</t>
  </si>
  <si>
    <t>A. We do NOT incorporate PIR, PCR, or sustainably sourced renewable content into this category's sales packaging. (0.00)
B. We incorporate PIR, PCR, or sustainably sourced renewable content in this category's sales packaging. (2.00)
C - G. We are able to report the following percentages for this category: ()
C. Wood/paper composition ()
  C1. ________% of this category's sales packaging is composed of wood or paper.      ()
  C2. ________% of this category's wood or paper sales packaging is composed of PCR or PIR content.      ()
  C3. ________% of this category's wood or paper sales packaging is composed of sustainably sourced renewable content.      ()
D. Plastic composition ()
  D1. ________% of this category's sales packaging is composed of plastic.      ()
  D2. ________% of this category's plastic sales packaging is composed of PCR content.      ()
  D3. ________% of this category's plastic sales packaging is composed of PIR content.      ()
  D4. ________% of this category's plastic sales packaging is composed of sustainably sourced renewable content.      ()
E. Glass composition ()
  E1. ________% of this category's sales packaging is composed of glass.      ()
  E2. ________% of this category's glass sales packaging is composed of PCR content.      ()
  E3. ________% of this category's glass sales packaging is composed of PIR content.      ()
F. Metal composition ()
  F1. ________% of this category's sales packaging is composed of metal.      ()
  F2. ________% of this category's metal sales packaging is composed of PCR content.      ()
  F3. ________% of this category's metal sales packaging is composed of PIR content.      ()
G. Other material composition ()
  G1. ________% of this category's sales packaging is composed of other materials.      ()
  G2. ________% of this category's other material sales packaging is composed of PCR content.      ()
  G3. ________% of this category's other material sales packaging is composed of PIR content.      ()
  G4. ________% of this category's other material sales packaging is composed of sustainably sourced renewable content.      ()</t>
  </si>
  <si>
    <t>Calculated Results</t>
  </si>
  <si>
    <t>Total Sales Packaging by mass</t>
  </si>
  <si>
    <t>Response for C:</t>
  </si>
  <si>
    <t>C1</t>
  </si>
  <si>
    <t>of this category's sales packaging is composed of wood or paper</t>
  </si>
  <si>
    <t>C2</t>
  </si>
  <si>
    <t>of this category's wood or paper sales packaging is composed of PCR or PIR content.</t>
  </si>
  <si>
    <t>C3</t>
  </si>
  <si>
    <t>of this category's wood or paper sales packaging is composed of
sustainably sourced renewable content.</t>
  </si>
  <si>
    <t>Response for D:</t>
  </si>
  <si>
    <t>D1</t>
  </si>
  <si>
    <t>of this category's sales packaging is composed of plastic</t>
  </si>
  <si>
    <t>D2</t>
  </si>
  <si>
    <t>of this category's plastic sales packaging is composed of PCR content.</t>
  </si>
  <si>
    <t>D3</t>
  </si>
  <si>
    <t>of this category's plastic sales packaging is composed of PIR content.</t>
  </si>
  <si>
    <t>D4</t>
  </si>
  <si>
    <t>of this category's plastic sales packaging is composed of sustainably sourced renewable content</t>
  </si>
  <si>
    <t>Response for E:</t>
  </si>
  <si>
    <t>E1</t>
  </si>
  <si>
    <t>of this category's sales packaging is composed of glass</t>
  </si>
  <si>
    <t>E2</t>
  </si>
  <si>
    <t>of this category's glass sales packaging is composed of PCR content.</t>
  </si>
  <si>
    <t>E3</t>
  </si>
  <si>
    <t>of this category's glass sales packaging is composed of PIR content.</t>
  </si>
  <si>
    <t>Response for F:</t>
  </si>
  <si>
    <t>F1</t>
  </si>
  <si>
    <t>of this category's sales packaging is composed of metal</t>
  </si>
  <si>
    <t>F2</t>
  </si>
  <si>
    <t>of this category's metal sales packaging is composed of PCR content.</t>
  </si>
  <si>
    <t>F3</t>
  </si>
  <si>
    <t>of this category's metal sales packaging is composed of PIR content.</t>
  </si>
  <si>
    <t>Response for G:</t>
  </si>
  <si>
    <t>G1</t>
  </si>
  <si>
    <t>of this category's sales packaging is composed of other material</t>
  </si>
  <si>
    <t>G2</t>
  </si>
  <si>
    <t>of this category's other materials sales packaging is composed of PCR content.</t>
  </si>
  <si>
    <t>G3</t>
  </si>
  <si>
    <t>of this category's other material sales packaging is composed of PIR content.</t>
  </si>
  <si>
    <t>G4</t>
  </si>
  <si>
    <t>of this category's other material sales packaging is composed of sustainably sourced renewable content.</t>
  </si>
  <si>
    <t>Calculating 'Packaging Raw Material Sourcing' KPI</t>
  </si>
  <si>
    <t>Packaging Raw Material Sourcing</t>
  </si>
  <si>
    <t>What percentage of the sales packaging used for your final products, by mass, was post-consumer recycled material and sustainably-sourced renewable virgin material?</t>
  </si>
  <si>
    <t>A. Not applicable. We do not use sales packaging for our product. () 
B. We are unable to determine at this time. (0.000) 
C. The sales packaging used for our final product was: (0.000) 
  C1. ________% post-consumer recycled material. (1.000*%) 
  C2. ________% sustainably-sourced renewable virgin material.  (1.000*%)</t>
  </si>
  <si>
    <t>Response for C1:</t>
  </si>
  <si>
    <t>post-consumer recycled material.</t>
  </si>
  <si>
    <t>Response for C2:</t>
  </si>
  <si>
    <t xml:space="preserve">sustainably sourced renewable virgin material. </t>
  </si>
  <si>
    <t>Calculating Packaging Assessment responses (3KPIs)</t>
  </si>
  <si>
    <t>Recycled content - Plastic</t>
  </si>
  <si>
    <t>What was the percentage of post-consumer recycled (PCR) content, by mass, in the plastic packaging you manufactured?</t>
  </si>
  <si>
    <t>A. Not applicable. We do not use plastic in our packaging. ()
B. We are unable to determine at this time. (0.000)
C. The following percentage of our plastic packaging, by mass, was post-consumer recycled content: (0.000)
   C1. ________%. (1.000*%)</t>
  </si>
  <si>
    <t>Renewable content</t>
  </si>
  <si>
    <t xml:space="preserve">What was the percentage of sustainably sourced renewable content, by mass, in the packaging you sold? </t>
  </si>
  <si>
    <t>A. We are unable to determine at this time. (0.000)
B. Percentage of renewable content in packaging, by mass: (0.000)
   B1. ________%. (1.000*%)</t>
  </si>
  <si>
    <t>Response for B1:</t>
  </si>
  <si>
    <t>of this category's sales packaging is composed of Renewable content</t>
  </si>
  <si>
    <t>Recycled content - Wood fiber</t>
  </si>
  <si>
    <t>What was the percentage of post-consumer recycled (PCR) content, by mass, in the wood fiber packaging you manufactured?</t>
  </si>
  <si>
    <t>A. Not applicable. We do not use wood fiber in our packaging. ()
B. We are unable to determine at this time. (0.000)
C. The following percentage of our wood fiber packaging, by mass, was post-consumer recycled content: (0.000)
  C1. ________%. (1.000*%)</t>
  </si>
  <si>
    <t>Assesment</t>
  </si>
  <si>
    <t>Sector</t>
  </si>
  <si>
    <t>Unique sectors</t>
  </si>
  <si>
    <t>GeneralMerchandise</t>
  </si>
  <si>
    <t>FoodBeverageandAgriculture</t>
  </si>
  <si>
    <t>HomeandPersonalCare</t>
  </si>
  <si>
    <t>Electronics</t>
  </si>
  <si>
    <t>ClothingFootwearandTextiles</t>
  </si>
  <si>
    <t>Toys</t>
  </si>
  <si>
    <t>SpecialtyKPISets</t>
  </si>
  <si>
    <t>PaperPulpandForestry</t>
  </si>
  <si>
    <t>Packaging</t>
  </si>
  <si>
    <t>Adhesives</t>
  </si>
  <si>
    <t>Packaging - Raw Material Sourcing</t>
  </si>
  <si>
    <t>General Merchandise</t>
  </si>
  <si>
    <t>Clothing, Footwear, and Textiles</t>
  </si>
  <si>
    <t>Agave Nectar</t>
  </si>
  <si>
    <t>Air Fresheners</t>
  </si>
  <si>
    <t>Audio and Video Peripherals and Accessories</t>
  </si>
  <si>
    <t>Baby Footwear</t>
  </si>
  <si>
    <t>Games and Puzzles</t>
  </si>
  <si>
    <t>Generic Product</t>
  </si>
  <si>
    <t>Household Paper Products</t>
  </si>
  <si>
    <t>Food, Beverage, and Agriculture</t>
  </si>
  <si>
    <t>Air Beds and Inflatable Furniture</t>
  </si>
  <si>
    <t>Animal Feed</t>
  </si>
  <si>
    <t>Antiperspirants and Deodorants</t>
  </si>
  <si>
    <t>Automotive Audio and Video</t>
  </si>
  <si>
    <t>Children's Footwear</t>
  </si>
  <si>
    <t>Metal Toys</t>
  </si>
  <si>
    <t>Paper Kitchen Supplies</t>
  </si>
  <si>
    <t>Air Handling Appliances</t>
  </si>
  <si>
    <t>Apple Juice</t>
  </si>
  <si>
    <t>Baby Bath Soap and Shampoo</t>
  </si>
  <si>
    <t>Automotive Electronics</t>
  </si>
  <si>
    <t>Men's Footwear</t>
  </si>
  <si>
    <t>Plastic Toys</t>
  </si>
  <si>
    <t>Home and Personal Care</t>
  </si>
  <si>
    <t>Antifreeze</t>
  </si>
  <si>
    <t>Artichokes (Other regions)</t>
  </si>
  <si>
    <t>Baby Body, and Skin Care</t>
  </si>
  <si>
    <t>Cameras</t>
  </si>
  <si>
    <t>Women's Footwear</t>
  </si>
  <si>
    <t>Wooden Toys</t>
  </si>
  <si>
    <t>Appliance Accessories</t>
  </si>
  <si>
    <t>Artichokes (USA)</t>
  </si>
  <si>
    <t>Baby Wipes</t>
  </si>
  <si>
    <t>Computer and Gaming Peripherals and Accessories</t>
  </si>
  <si>
    <t>Art and Wall Décor</t>
  </si>
  <si>
    <t>Asparagus (Mexico)</t>
  </si>
  <si>
    <t>Candles</t>
  </si>
  <si>
    <t>Computer Drives and Storage</t>
  </si>
  <si>
    <t>Paper, Pulp, and Forestry</t>
  </si>
  <si>
    <t>Art, Craft, and Office Tools</t>
  </si>
  <si>
    <t>Asparagus (Other regions)</t>
  </si>
  <si>
    <t>Cleaning Wipes</t>
  </si>
  <si>
    <t>Electronics Chargers and Adapters</t>
  </si>
  <si>
    <t>Specialty KPI Sets</t>
  </si>
  <si>
    <t>Art, Craft, and Office Tools - Powered</t>
  </si>
  <si>
    <t>Asparagus (Peru)</t>
  </si>
  <si>
    <t>Diapers</t>
  </si>
  <si>
    <t>Entertainment Electronics</t>
  </si>
  <si>
    <t>Automotive Cleaning Tools and Supplies</t>
  </si>
  <si>
    <t>Baby Food</t>
  </si>
  <si>
    <t>Dishwashing Products</t>
  </si>
  <si>
    <t>Networking Equipment</t>
  </si>
  <si>
    <t>Automotive Equipment Racks</t>
  </si>
  <si>
    <t>Baby Formula</t>
  </si>
  <si>
    <t>Eye and Contact Lens Care</t>
  </si>
  <si>
    <t>Other Electronics</t>
  </si>
  <si>
    <t>Automotive Interior Accessories</t>
  </si>
  <si>
    <t>Baking, Pancake, and Waffle Mixes</t>
  </si>
  <si>
    <t>Facial Skin Care</t>
  </si>
  <si>
    <t>Other Office Electronics and Appliances</t>
  </si>
  <si>
    <t>Automotive Lubricants</t>
  </si>
  <si>
    <t>Beans and Peas (Mexico)</t>
  </si>
  <si>
    <t>First Aid Supplies</t>
  </si>
  <si>
    <t>Power Strips and Cables</t>
  </si>
  <si>
    <t>Automotive Replacement Parts</t>
  </si>
  <si>
    <t>Beans and Peas (Other regions)</t>
  </si>
  <si>
    <t>Formulated First Aid and Health Products</t>
  </si>
  <si>
    <t>Printer Ink</t>
  </si>
  <si>
    <t>Automotive Tools and Repair</t>
  </si>
  <si>
    <t>Beans and Peas (USA)</t>
  </si>
  <si>
    <t>Fragrances</t>
  </si>
  <si>
    <t>Security Electronics</t>
  </si>
  <si>
    <t>Automotive Tools and Repair - Powered</t>
  </si>
  <si>
    <t>Beer and Malt Beverages</t>
  </si>
  <si>
    <t>Hair Coloring Products</t>
  </si>
  <si>
    <t>Wearable Electronics</t>
  </si>
  <si>
    <t>Baby Play and Travel Gear</t>
  </si>
  <si>
    <t>Blackberries (Mexico)</t>
  </si>
  <si>
    <t>Hair Styling Products</t>
  </si>
  <si>
    <t>Bed Frames and Headboards</t>
  </si>
  <si>
    <t>Blackberries (Other regions)</t>
  </si>
  <si>
    <t>Hand and Body Skin Care</t>
  </si>
  <si>
    <t>Blank CDs and DVDs</t>
  </si>
  <si>
    <t>Blackberries (USA)</t>
  </si>
  <si>
    <t>Household Cleaning Products</t>
  </si>
  <si>
    <t>Boards and Easels</t>
  </si>
  <si>
    <t>Blueberries (Argentina)</t>
  </si>
  <si>
    <t>Ice Melt</t>
  </si>
  <si>
    <t>Boat and Water Craft Accessories</t>
  </si>
  <si>
    <t>Blueberries (Mexico)</t>
  </si>
  <si>
    <t>Makeup</t>
  </si>
  <si>
    <t>Camping Accessories</t>
  </si>
  <si>
    <t>Blueberries (Other regions)</t>
  </si>
  <si>
    <t>Menstrual Hygiene Products</t>
  </si>
  <si>
    <t>Camping Accessories - Powered</t>
  </si>
  <si>
    <t>Blueberries (Peru)</t>
  </si>
  <si>
    <t>Nail Care</t>
  </si>
  <si>
    <t>Canopies, Umbrellas, Shelters, Furniture Covers</t>
  </si>
  <si>
    <t>Blueberries (USA)</t>
  </si>
  <si>
    <t>Nursing Pads</t>
  </si>
  <si>
    <t>Cat Litter</t>
  </si>
  <si>
    <t>Breads</t>
  </si>
  <si>
    <t>Other Health and Beauty - Formulated</t>
  </si>
  <si>
    <t>Chairs, Stools, Benches</t>
  </si>
  <si>
    <t>Broccoli, Cauliflower, Cabbage, Brussels Sprouts (Other regions)</t>
  </si>
  <si>
    <t>Over-the-counter Drugs</t>
  </si>
  <si>
    <t>Cleaning Tools and Accessories</t>
  </si>
  <si>
    <t>Broccoli, Cauliflower, Cabbage, Brussels Sprouts (USA)</t>
  </si>
  <si>
    <t>Personal Care Wipes</t>
  </si>
  <si>
    <t>Clocks</t>
  </si>
  <si>
    <t>Candy</t>
  </si>
  <si>
    <t>Pet Grooming Products</t>
  </si>
  <si>
    <t>Consumer Electronics Cables</t>
  </si>
  <si>
    <t>Canned Fruit</t>
  </si>
  <si>
    <t>Prescription Drugs</t>
  </si>
  <si>
    <t>Cookware and Bakeware</t>
  </si>
  <si>
    <t>Canned Meat and Poultry</t>
  </si>
  <si>
    <t>Sexual Health Formulations</t>
  </si>
  <si>
    <t>Coolers</t>
  </si>
  <si>
    <t>Canned Vegetables</t>
  </si>
  <si>
    <t>Sexual Health Products</t>
  </si>
  <si>
    <t>Desk Organizers and Accessories</t>
  </si>
  <si>
    <t>Celery (Other regions)</t>
  </si>
  <si>
    <t>Shampoos and Conditioners</t>
  </si>
  <si>
    <t>Desks</t>
  </si>
  <si>
    <t>Celery (USA)</t>
  </si>
  <si>
    <t>Soaps and Washes</t>
  </si>
  <si>
    <t>Diagnostic Kits</t>
  </si>
  <si>
    <t>Cereal and Granola</t>
  </si>
  <si>
    <t>Sunscreen</t>
  </si>
  <si>
    <t>Diagnostic Kits - Powered</t>
  </si>
  <si>
    <t>Chips, Pretzels, Crackers, and Popcorn</t>
  </si>
  <si>
    <t>Toothpastes, Mouth Rinses, Breath Fresheners</t>
  </si>
  <si>
    <t>Dishware</t>
  </si>
  <si>
    <t>Chocolate</t>
  </si>
  <si>
    <t>Disposable Bags</t>
  </si>
  <si>
    <t>Cocktail Mixers</t>
  </si>
  <si>
    <t>Disposable Bags and Films</t>
  </si>
  <si>
    <t>Coffee</t>
  </si>
  <si>
    <t>Disposable Dishware and Utensils</t>
  </si>
  <si>
    <t>Coffee Beverages</t>
  </si>
  <si>
    <t>Disposable Plastic Film</t>
  </si>
  <si>
    <t>Condiments and Sauces</t>
  </si>
  <si>
    <t>Electric Lawn, Garden, Patio Products</t>
  </si>
  <si>
    <t>Cookies and Snack Cakes</t>
  </si>
  <si>
    <t>Electric Scooters and Bicycles</t>
  </si>
  <si>
    <t>Corn Syrup</t>
  </si>
  <si>
    <t>Equipment Stands</t>
  </si>
  <si>
    <t>Cranberries (Other regions)</t>
  </si>
  <si>
    <t>Exercise and Fitness Accessories</t>
  </si>
  <si>
    <t>Cranberries (USA)</t>
  </si>
  <si>
    <t>Exercise and Fitness Equipment</t>
  </si>
  <si>
    <t>Desserts and Pastries</t>
  </si>
  <si>
    <t>File Cabinets and Storage</t>
  </si>
  <si>
    <t>Dips, Hummus, and Spreads</t>
  </si>
  <si>
    <t>Fire Extinguishers</t>
  </si>
  <si>
    <t>Dried Beans, Lentils, and Peas</t>
  </si>
  <si>
    <t>Fishing Supplies and Accessories</t>
  </si>
  <si>
    <t>Dried Fruits</t>
  </si>
  <si>
    <t>Fluorescent Bulbs</t>
  </si>
  <si>
    <t>Eggs</t>
  </si>
  <si>
    <t>Food Storage Containers</t>
  </si>
  <si>
    <t>Extracts and Flavors</t>
  </si>
  <si>
    <t>Gardening Accessories</t>
  </si>
  <si>
    <t>Farmed Shellfish</t>
  </si>
  <si>
    <t>General Décor and Accents</t>
  </si>
  <si>
    <t>Farmed Shrimp</t>
  </si>
  <si>
    <t>Gift Cards</t>
  </si>
  <si>
    <t>Fertilizers</t>
  </si>
  <si>
    <t>Gift Packaging and Wrapping</t>
  </si>
  <si>
    <t>Flours and Starches - Nuts and Seeds</t>
  </si>
  <si>
    <t>Grills</t>
  </si>
  <si>
    <t>Fresh Cut Flowers and Potted Plants</t>
  </si>
  <si>
    <t>Hammocks, Cots, Swings</t>
  </si>
  <si>
    <t>Fresh Herbs (All regions)</t>
  </si>
  <si>
    <t>Heating Appliances</t>
  </si>
  <si>
    <t>Fresh NFC Orange Juice</t>
  </si>
  <si>
    <t>Home Safety Electronics</t>
  </si>
  <si>
    <t>Frozen Baked Goods and Pastries</t>
  </si>
  <si>
    <t>Household pest control chemicals</t>
  </si>
  <si>
    <t>Frozen Fruit Juice</t>
  </si>
  <si>
    <t>Incandescent Bulbs</t>
  </si>
  <si>
    <t>Frozen Meals, Appetizers, and Snacks</t>
  </si>
  <si>
    <t>Jewelry Making Materials</t>
  </si>
  <si>
    <t>Garden flowers, ornamentals, and plants</t>
  </si>
  <si>
    <t>Kitchen Accessories</t>
  </si>
  <si>
    <t>Granola, Breakfast, Cereal Bars</t>
  </si>
  <si>
    <t>Kitchen and Bath Hardware</t>
  </si>
  <si>
    <t>Grapefruit (Other regions)</t>
  </si>
  <si>
    <t>Ladders, Dollies, Hand Trucks</t>
  </si>
  <si>
    <t>Grapefruit (USA)</t>
  </si>
  <si>
    <t>Lamps and Lighting Fixtures</t>
  </si>
  <si>
    <t>Grapes (Chile)</t>
  </si>
  <si>
    <t>Lawn and Garden Pesticides</t>
  </si>
  <si>
    <t>Grapes (Mexico)</t>
  </si>
  <si>
    <t>Lawn and Garden Tools - Powered</t>
  </si>
  <si>
    <t>Grapes (Other regions)</t>
  </si>
  <si>
    <t>LEDs</t>
  </si>
  <si>
    <t>Grapes (Peru)</t>
  </si>
  <si>
    <t>Luggage</t>
  </si>
  <si>
    <t>Grapes (USA)</t>
  </si>
  <si>
    <t>Mailing and Packaging Supplies</t>
  </si>
  <si>
    <t>Grass Seed</t>
  </si>
  <si>
    <t>Manual Toothbrushes and Floss</t>
  </si>
  <si>
    <t>Hard Cider</t>
  </si>
  <si>
    <t>Mattresses</t>
  </si>
  <si>
    <t>Herbal Tea</t>
  </si>
  <si>
    <t>Medical Aids and Accessories</t>
  </si>
  <si>
    <t>Herbal Tea Beverages</t>
  </si>
  <si>
    <t>Mobile Device Accessories</t>
  </si>
  <si>
    <t>Herbs and Spices</t>
  </si>
  <si>
    <t>Music and Audio Media</t>
  </si>
  <si>
    <t>Herbs, Spices, and Extracts</t>
  </si>
  <si>
    <t>Musical Instruments - Non-powered</t>
  </si>
  <si>
    <t>Ice Cream and Frozen Fruit Desserts</t>
  </si>
  <si>
    <t>Musical Instruments - Powered</t>
  </si>
  <si>
    <t>Jams, Jellies, and Fruit Spreads</t>
  </si>
  <si>
    <t>Nursery and Feeding Accessories</t>
  </si>
  <si>
    <t>Juice</t>
  </si>
  <si>
    <t>Nursery and Feeding Accessories - Powered</t>
  </si>
  <si>
    <t>Lemons (Mexico)</t>
  </si>
  <si>
    <t>Office Chairs</t>
  </si>
  <si>
    <t>Lemons (Other regions)</t>
  </si>
  <si>
    <t>Office Fasteners and Pins</t>
  </si>
  <si>
    <t>Lemons (USA)</t>
  </si>
  <si>
    <t>Other Art Materials</t>
  </si>
  <si>
    <t>Lettuce and Salad Greens - CEA (Central Coast CA)</t>
  </si>
  <si>
    <t>Other Automotive Accessories</t>
  </si>
  <si>
    <t>Lettuce and Salad Greens - CEA (Central Valley CA)</t>
  </si>
  <si>
    <t>Other Camping and Travel Equipment</t>
  </si>
  <si>
    <t>Lettuce and Salad Greens - CEA (Other regions)</t>
  </si>
  <si>
    <t>Other Consumer Electronics Media</t>
  </si>
  <si>
    <t>Lettuce and Salad Greens - CEA (Southeast CA)</t>
  </si>
  <si>
    <t>Other Décor and Accents - Non-powered</t>
  </si>
  <si>
    <t>Lettuce and Salad Greens - CEA (W Arizona)</t>
  </si>
  <si>
    <t>Other Décor and Accents - Powered</t>
  </si>
  <si>
    <t>Lettuce and Salad Greens - Field (Central Coast CA)</t>
  </si>
  <si>
    <t>Other Electronics Accessories - Non-powered</t>
  </si>
  <si>
    <t>Lettuce and Salad Greens - Field (Central Valley CA)</t>
  </si>
  <si>
    <t>Other Furniture</t>
  </si>
  <si>
    <t>Lettuce and Salad Greens - Field (Other regions)</t>
  </si>
  <si>
    <t>Other Health and Beauty - Accessories</t>
  </si>
  <si>
    <t>Lettuce and Salad Greens - Field (Southeast CA)</t>
  </si>
  <si>
    <t>Other Home Consumables</t>
  </si>
  <si>
    <t>Lettuce and Salad Greens - Field (W Arizona)</t>
  </si>
  <si>
    <t>Other Home Improvement</t>
  </si>
  <si>
    <t>Limes (Mexico)</t>
  </si>
  <si>
    <t>Other Home Improvement Electronics</t>
  </si>
  <si>
    <t>Limes (Other regions)</t>
  </si>
  <si>
    <t>Other Home Improvement Materials</t>
  </si>
  <si>
    <t>Limes (USA)</t>
  </si>
  <si>
    <t>Other Indoor Furniture</t>
  </si>
  <si>
    <t>Mandarins (Other regions)</t>
  </si>
  <si>
    <t>Other Kitchen, Bed, Bath</t>
  </si>
  <si>
    <t>Mandarins (USA)</t>
  </si>
  <si>
    <t>Other Large Appliances</t>
  </si>
  <si>
    <t>Maple Syrup</t>
  </si>
  <si>
    <t>Other Lawn, Garden, Patio</t>
  </si>
  <si>
    <t>Meal Kits, Snack Packs, and Party Trays</t>
  </si>
  <si>
    <t>Other Office and School Supplies</t>
  </si>
  <si>
    <t>Mixed and Other Frozen Fruit (All regions)</t>
  </si>
  <si>
    <t>Other Office Furniture</t>
  </si>
  <si>
    <t>Mixed and Other Frozen Vegetables (All regions)</t>
  </si>
  <si>
    <t>Other Outdoor Furniture</t>
  </si>
  <si>
    <t>Molasses</t>
  </si>
  <si>
    <t>Other Pet Toys</t>
  </si>
  <si>
    <t>Non-dairy Ice Cream and Frozen Desserts</t>
  </si>
  <si>
    <t>Other Sewing and Needlework</t>
  </si>
  <si>
    <t>Nut and Seed Butters</t>
  </si>
  <si>
    <t>Other Sports, Outdoor, Fitness</t>
  </si>
  <si>
    <t>Nuts and Seeds</t>
  </si>
  <si>
    <t>Other Toys</t>
  </si>
  <si>
    <t>Orange Juice from Concentrate</t>
  </si>
  <si>
    <t>Painting Accessories</t>
  </si>
  <si>
    <t>Oranges (Other regions)</t>
  </si>
  <si>
    <t>Party Supplies</t>
  </si>
  <si>
    <t>Oranges (USA)</t>
  </si>
  <si>
    <t>Patio Furniture</t>
  </si>
  <si>
    <t>Other and Blended Fruit Juice</t>
  </si>
  <si>
    <t>Pens, Markers, Mechanical Pencils</t>
  </si>
  <si>
    <t>Other Baking and Cooking Needs</t>
  </si>
  <si>
    <t>Personal Protective Equipment</t>
  </si>
  <si>
    <t>Other Berries (All regions)</t>
  </si>
  <si>
    <t>Pest Traps</t>
  </si>
  <si>
    <t>Other Beverages</t>
  </si>
  <si>
    <t>Pet Accessories</t>
  </si>
  <si>
    <t>Other Canned Goods</t>
  </si>
  <si>
    <t>Pet Grooming Equipment</t>
  </si>
  <si>
    <t>Other Citrus (All regions)</t>
  </si>
  <si>
    <t>Plastic Building Materials</t>
  </si>
  <si>
    <t>Other Farmed Shellfish</t>
  </si>
  <si>
    <t>Plastic Pet Toys</t>
  </si>
  <si>
    <t>Other Fresh Fruits (All regions)</t>
  </si>
  <si>
    <t>Plush Pet Toys</t>
  </si>
  <si>
    <t>Other Juices</t>
  </si>
  <si>
    <t>Pots, Planters, and Outdoor Décor</t>
  </si>
  <si>
    <t>Other Pantry Foods</t>
  </si>
  <si>
    <t>Riding Mowers and Garden Tractors</t>
  </si>
  <si>
    <t>Other Plant-based Protein Products</t>
  </si>
  <si>
    <t>Seasonal Décor - Non-powered</t>
  </si>
  <si>
    <t>Other Prepared Foods</t>
  </si>
  <si>
    <t>Seasonal Décor - Powered</t>
  </si>
  <si>
    <t>Other Refrigerated Products</t>
  </si>
  <si>
    <t>Sewing and Needlework Tools and Accessories</t>
  </si>
  <si>
    <t>Other Snacks</t>
  </si>
  <si>
    <t>Shelving and Racks</t>
  </si>
  <si>
    <t>Other Sugar and Sweeteners</t>
  </si>
  <si>
    <t>Shelving and Storage Furniture</t>
  </si>
  <si>
    <t>Other Vegetables (All regions)</t>
  </si>
  <si>
    <t>Shoe Cleaning and Polishing</t>
  </si>
  <si>
    <t>Other Wild-caught Fish</t>
  </si>
  <si>
    <t>Shoe Cleaning and Repair Accessories</t>
  </si>
  <si>
    <t>Packaged Meals and Sides</t>
  </si>
  <si>
    <t>Sinks</t>
  </si>
  <si>
    <t>Packaged Salads - CEA (All regions)</t>
  </si>
  <si>
    <t>Skateboards, Scooters, Skates</t>
  </si>
  <si>
    <t>Packaged Salads - Field (All regions)</t>
  </si>
  <si>
    <t>Small Batteries</t>
  </si>
  <si>
    <t>Pasta and Noodles</t>
  </si>
  <si>
    <t>Software and Video Games</t>
  </si>
  <si>
    <t>Pet Food</t>
  </si>
  <si>
    <t>Soil, Mulch, Soil Amendments</t>
  </si>
  <si>
    <t>Pie and Pastry Filling</t>
  </si>
  <si>
    <t>Sports Equipment</t>
  </si>
  <si>
    <t>Pie Crusts and Pastry Dough</t>
  </si>
  <si>
    <t>Storage and Organization Products</t>
  </si>
  <si>
    <t>Plant-based Dairy Alternatives</t>
  </si>
  <si>
    <t>Sunglasses and Eyewear</t>
  </si>
  <si>
    <t>Prepared Meals, Salads, and Sides</t>
  </si>
  <si>
    <t>Tables</t>
  </si>
  <si>
    <t>Protein and Nutrition Bars</t>
  </si>
  <si>
    <t>Tape</t>
  </si>
  <si>
    <t>Protein and Nutrition Beverages</t>
  </si>
  <si>
    <t>Targets and Decoys</t>
  </si>
  <si>
    <t>Raspberries (Mexico)</t>
  </si>
  <si>
    <t>Tents</t>
  </si>
  <si>
    <t>Raspberries (Other regions)</t>
  </si>
  <si>
    <t>Travel Mugs and Water Bottles</t>
  </si>
  <si>
    <t>Raspberries (USA)</t>
  </si>
  <si>
    <t>Upholstered Furniture</t>
  </si>
  <si>
    <t>Rhubarb (All regions)</t>
  </si>
  <si>
    <t>Utensils</t>
  </si>
  <si>
    <t>Smoothies</t>
  </si>
  <si>
    <t>Video Media</t>
  </si>
  <si>
    <t>Soft Drinks</t>
  </si>
  <si>
    <t>Watches</t>
  </si>
  <si>
    <t>Soup, Stew, and Chili</t>
  </si>
  <si>
    <t>Spinach and Leaf Vegetables - CEA (Other regions)</t>
  </si>
  <si>
    <t>Spinach and Leaf Vegetables - CEA (USA)</t>
  </si>
  <si>
    <t>Spinach and Leaf Vegetables - Field (Other regions)</t>
  </si>
  <si>
    <t>Spinach and Leaf Vegetables - Field (USA)</t>
  </si>
  <si>
    <t>Spirits and Liquors</t>
  </si>
  <si>
    <t>Strawberries - CEA (Mexico)</t>
  </si>
  <si>
    <t>Strawberries - CEA (Other regions)</t>
  </si>
  <si>
    <t>Strawberries - CEA (USA-California)</t>
  </si>
  <si>
    <t>Strawberries - CEA (USA-Florida)</t>
  </si>
  <si>
    <t>Strawberries - Field (Mexico)</t>
  </si>
  <si>
    <t>Strawberries - Field (Other regions)</t>
  </si>
  <si>
    <t>Strawberries - Field (USA-California)</t>
  </si>
  <si>
    <t>Strawberries - Field (USA-Florida)</t>
  </si>
  <si>
    <t>Tea</t>
  </si>
  <si>
    <t>Tea Beverages</t>
  </si>
  <si>
    <t>Toddler Food</t>
  </si>
  <si>
    <t>Vegetable Juice</t>
  </si>
  <si>
    <t>Vinegar and Cooking Wine</t>
  </si>
  <si>
    <t>Vitamins and Supplements</t>
  </si>
  <si>
    <t>Water</t>
  </si>
  <si>
    <t>Wild-caught Fish</t>
  </si>
  <si>
    <t>Wild-caught Salmon</t>
  </si>
  <si>
    <t>Wild-caught Sardines</t>
  </si>
  <si>
    <t>Wild-caught Shellfish</t>
  </si>
  <si>
    <t>Wild-caught Tuna</t>
  </si>
  <si>
    <t>Wine</t>
  </si>
  <si>
    <t>Recycled Content - Plastic; Recycled Content - Wood fiber; Renewable Content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</si>
</sst>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0.000"/>
  </numFmts>
  <fonts count="28">
    <font>
      <sz val="11"/>
      <color theme="1"/>
      <name val="Calibri"/>
      <family val="2"/>
      <scheme val="minor"/>
    </font>
    <font>
      <b/>
      <sz val="11"/>
      <color theme="1"/>
      <name val="Calibri"/>
      <family val="2"/>
      <scheme val="minor"/>
    </font>
    <font>
      <b/>
      <sz val="10"/>
      <color rgb="FF000000"/>
      <name val="Roboto"/>
    </font>
    <font>
      <b/>
      <sz val="20"/>
      <color theme="1"/>
      <name val="Calibri"/>
      <family val="2"/>
      <scheme val="minor"/>
    </font>
    <font>
      <b/>
      <sz val="14"/>
      <color theme="1"/>
      <name val="Calibri"/>
      <family val="2"/>
      <scheme val="minor"/>
    </font>
    <font>
      <b/>
      <u/>
      <sz val="11"/>
      <color theme="1"/>
      <name val="Calibri"/>
      <family val="2"/>
      <scheme val="minor"/>
    </font>
    <font>
      <sz val="11"/>
      <color theme="1"/>
      <name val="Calibri"/>
      <family val="2"/>
      <scheme val="minor"/>
    </font>
    <font>
      <b/>
      <sz val="24"/>
      <color theme="0"/>
      <name val="Calibri"/>
      <family val="2"/>
      <scheme val="minor"/>
    </font>
    <font>
      <b/>
      <sz val="12"/>
      <color rgb="FFFFFFFF"/>
      <name val="Arial"/>
      <family val="2"/>
    </font>
    <font>
      <sz val="8"/>
      <name val="Calibri"/>
      <family val="2"/>
      <scheme val="minor"/>
    </font>
    <font>
      <b/>
      <sz val="11"/>
      <color rgb="FFFFFFFF"/>
      <name val="Arial"/>
      <family val="2"/>
    </font>
    <font>
      <b/>
      <sz val="10"/>
      <color rgb="FFFFFFFF"/>
      <name val="Arial"/>
      <family val="2"/>
    </font>
    <font>
      <sz val="10"/>
      <color rgb="FF272727"/>
      <name val="Arial"/>
      <family val="2"/>
    </font>
    <font>
      <sz val="10"/>
      <color theme="1"/>
      <name val="Arial"/>
      <family val="2"/>
    </font>
    <font>
      <b/>
      <sz val="11"/>
      <color rgb="FF007399"/>
      <name val="Calibri"/>
      <family val="2"/>
      <scheme val="minor"/>
    </font>
    <font>
      <sz val="11"/>
      <color rgb="FF272727"/>
      <name val="Arial"/>
      <family val="2"/>
    </font>
    <font>
      <b/>
      <sz val="16"/>
      <color theme="1"/>
      <name val="Calibri"/>
      <family val="2"/>
      <scheme val="minor"/>
    </font>
    <font>
      <sz val="11"/>
      <color theme="1"/>
      <name val="Arial"/>
      <family val="2"/>
    </font>
    <font>
      <sz val="7"/>
      <color theme="1" tint="0.49995422223578601"/>
      <name val="Arial"/>
      <family val="2"/>
    </font>
    <font>
      <u/>
      <sz val="11"/>
      <color theme="10"/>
      <name val="Calibri"/>
      <family val="2"/>
      <scheme val="minor"/>
    </font>
    <font>
      <sz val="11"/>
      <color rgb="FF272727"/>
      <name val="Arial"/>
    </font>
    <font>
      <sz val="11"/>
      <color rgb="FFEEF7EA"/>
      <name val="Arial"/>
    </font>
    <font>
      <sz val="11"/>
      <color rgb="FFD9D9D9"/>
      <name val="Arial"/>
    </font>
    <font>
      <sz val="11"/>
      <color rgb="FF509D5D"/>
      <name val="Arial"/>
    </font>
    <font>
      <sz val="11"/>
      <color rgb="FF19768A"/>
      <name val="Arial"/>
    </font>
    <font>
      <b/>
      <sz val="16"/>
      <color rgb="FF272727"/>
      <name val="Arial"/>
      <family val="2"/>
    </font>
    <font>
      <b/>
      <u/>
      <sz val="12"/>
      <color theme="10"/>
      <name val="Calibri"/>
      <family val="2"/>
      <scheme val="minor"/>
    </font>
    <font>
      <b/>
      <sz val="10"/>
      <color rgb="FF272727"/>
      <name val="Arial"/>
      <family val="2"/>
    </font>
  </fonts>
  <fills count="13">
    <fill>
      <patternFill patternType="none"/>
    </fill>
    <fill>
      <patternFill patternType="gray125"/>
    </fill>
    <fill>
      <patternFill patternType="solid">
        <fgColor rgb="FF905A74"/>
        <bgColor indexed="64"/>
      </patternFill>
    </fill>
    <fill>
      <patternFill patternType="solid">
        <fgColor rgb="FF56A664"/>
        <bgColor rgb="FF000000"/>
      </patternFill>
    </fill>
    <fill>
      <patternFill patternType="solid">
        <fgColor rgb="FFEFF8EB"/>
        <bgColor rgb="FF000000"/>
      </patternFill>
    </fill>
    <fill>
      <patternFill patternType="solid">
        <fgColor rgb="FFE9E9E9"/>
        <bgColor rgb="FF000000"/>
      </patternFill>
    </fill>
    <fill>
      <patternFill patternType="solid">
        <fgColor rgb="FF007399"/>
        <bgColor rgb="FF007399"/>
      </patternFill>
    </fill>
    <fill>
      <patternFill patternType="solid">
        <fgColor theme="1" tint="0.89999084444715716"/>
        <bgColor indexed="64"/>
      </patternFill>
    </fill>
    <fill>
      <patternFill patternType="solid">
        <fgColor theme="0"/>
        <bgColor indexed="64"/>
      </patternFill>
    </fill>
    <fill>
      <patternFill patternType="solid">
        <fgColor rgb="FFFFFFFF"/>
        <bgColor rgb="FF000000"/>
      </patternFill>
    </fill>
    <fill>
      <patternFill patternType="solid">
        <fgColor theme="4" tint="0.79998168889431442"/>
        <bgColor indexed="64"/>
      </patternFill>
    </fill>
    <fill>
      <patternFill patternType="solid">
        <fgColor theme="0" tint="-0.14999847407452621"/>
        <bgColor indexed="64"/>
      </patternFill>
    </fill>
    <fill>
      <patternFill patternType="solid">
        <fgColor theme="8" tint="0.79998168889431442"/>
        <bgColor indexed="64"/>
      </patternFill>
    </fill>
  </fills>
  <borders count="44">
    <border>
      <left/>
      <right/>
      <top/>
      <bottom/>
      <diagonal/>
    </border>
    <border>
      <left style="thin">
        <color rgb="FF85C37F"/>
      </left>
      <right style="thin">
        <color rgb="FF85C37F"/>
      </right>
      <top style="thin">
        <color rgb="FF85C37F"/>
      </top>
      <bottom style="thin">
        <color rgb="FF85C37F"/>
      </bottom>
      <diagonal/>
    </border>
    <border>
      <left style="thin">
        <color rgb="FF85C37F"/>
      </left>
      <right style="thin">
        <color rgb="FF99CAA2"/>
      </right>
      <top style="thin">
        <color rgb="FF99CAA2"/>
      </top>
      <bottom style="thin">
        <color rgb="FF99CAA2"/>
      </bottom>
      <diagonal/>
    </border>
    <border>
      <left style="thin">
        <color rgb="FF99CAA2"/>
      </left>
      <right style="thin">
        <color rgb="FF99CAA2"/>
      </right>
      <top style="thin">
        <color rgb="FF99CAA2"/>
      </top>
      <bottom style="thin">
        <color rgb="FF99CAA2"/>
      </bottom>
      <diagonal/>
    </border>
    <border>
      <left style="thin">
        <color rgb="FF007399"/>
      </left>
      <right/>
      <top style="thin">
        <color rgb="FF007399"/>
      </top>
      <bottom style="thin">
        <color rgb="FF007399"/>
      </bottom>
      <diagonal/>
    </border>
    <border>
      <left/>
      <right/>
      <top style="thin">
        <color rgb="FF007399"/>
      </top>
      <bottom style="thin">
        <color rgb="FF007399"/>
      </bottom>
      <diagonal/>
    </border>
    <border>
      <left/>
      <right style="thin">
        <color rgb="FF007399"/>
      </right>
      <top style="thin">
        <color rgb="FF007399"/>
      </top>
      <bottom style="thin">
        <color rgb="FF007399"/>
      </bottom>
      <diagonal/>
    </border>
    <border>
      <left style="thin">
        <color theme="4"/>
      </left>
      <right/>
      <top style="thin">
        <color rgb="FF007399"/>
      </top>
      <bottom style="thin">
        <color theme="4"/>
      </bottom>
      <diagonal/>
    </border>
    <border>
      <left/>
      <right/>
      <top style="thin">
        <color rgb="FF007399"/>
      </top>
      <bottom style="thin">
        <color theme="4"/>
      </bottom>
      <diagonal/>
    </border>
    <border>
      <left style="thin">
        <color rgb="FF85C37F"/>
      </left>
      <right/>
      <top style="thin">
        <color rgb="FF85C37F"/>
      </top>
      <bottom style="thin">
        <color rgb="FF85C37F"/>
      </bottom>
      <diagonal/>
    </border>
    <border>
      <left/>
      <right/>
      <top style="thin">
        <color rgb="FF85C37F"/>
      </top>
      <bottom style="thin">
        <color rgb="FF85C37F"/>
      </bottom>
      <diagonal/>
    </border>
    <border>
      <left/>
      <right style="thin">
        <color theme="4"/>
      </right>
      <top style="thin">
        <color theme="4"/>
      </top>
      <bottom/>
      <diagonal/>
    </border>
    <border>
      <left/>
      <right style="thin">
        <color theme="4"/>
      </right>
      <top/>
      <bottom/>
      <diagonal/>
    </border>
    <border>
      <left/>
      <right style="thin">
        <color theme="4"/>
      </right>
      <top/>
      <bottom style="thin">
        <color theme="4"/>
      </bottom>
      <diagonal/>
    </border>
    <border>
      <left style="thin">
        <color theme="4"/>
      </left>
      <right/>
      <top/>
      <bottom/>
      <diagonal/>
    </border>
    <border>
      <left/>
      <right/>
      <top/>
      <bottom style="thin">
        <color theme="4"/>
      </bottom>
      <diagonal/>
    </border>
    <border>
      <left style="thin">
        <color theme="4"/>
      </left>
      <right/>
      <top style="thin">
        <color rgb="FF007399"/>
      </top>
      <bottom/>
      <diagonal/>
    </border>
    <border>
      <left/>
      <right/>
      <top style="thin">
        <color rgb="FF007399"/>
      </top>
      <bottom/>
      <diagonal/>
    </border>
    <border>
      <left style="thin">
        <color rgb="FF007399"/>
      </left>
      <right style="thin">
        <color rgb="FF007399"/>
      </right>
      <top style="thin">
        <color rgb="FF007399"/>
      </top>
      <bottom style="thin">
        <color rgb="FF007399"/>
      </bottom>
      <diagonal/>
    </border>
    <border>
      <left/>
      <right style="thin">
        <color rgb="FF007399"/>
      </right>
      <top/>
      <bottom/>
      <diagonal/>
    </border>
    <border>
      <left/>
      <right/>
      <top/>
      <bottom style="thin">
        <color rgb="FF007399"/>
      </bottom>
      <diagonal/>
    </border>
    <border>
      <left/>
      <right style="thin">
        <color rgb="FF007399"/>
      </right>
      <top style="thin">
        <color rgb="FF007399"/>
      </top>
      <bottom/>
      <diagonal/>
    </border>
    <border>
      <left/>
      <right style="thin">
        <color rgb="FF007399"/>
      </right>
      <top/>
      <bottom style="thin">
        <color theme="4"/>
      </bottom>
      <diagonal/>
    </border>
    <border>
      <left style="thin">
        <color theme="4"/>
      </left>
      <right style="thin">
        <color rgb="FF007399"/>
      </right>
      <top style="thin">
        <color theme="4"/>
      </top>
      <bottom/>
      <diagonal/>
    </border>
    <border>
      <left style="thin">
        <color theme="4"/>
      </left>
      <right style="thin">
        <color rgb="FF007399"/>
      </right>
      <top/>
      <bottom/>
      <diagonal/>
    </border>
    <border>
      <left style="thin">
        <color theme="4"/>
      </left>
      <right style="thin">
        <color rgb="FF007399"/>
      </right>
      <top/>
      <bottom style="thin">
        <color theme="4"/>
      </bottom>
      <diagonal/>
    </border>
    <border>
      <left style="thin">
        <color rgb="FF99CAA2"/>
      </left>
      <right style="thin">
        <color rgb="FF99CAA2"/>
      </right>
      <top style="thin">
        <color rgb="FF99CAA2"/>
      </top>
      <bottom/>
      <diagonal/>
    </border>
    <border>
      <left style="thin">
        <color rgb="FF99CAA2"/>
      </left>
      <right style="thin">
        <color rgb="FF99CAA2"/>
      </right>
      <top/>
      <bottom/>
      <diagonal/>
    </border>
    <border>
      <left style="thin">
        <color rgb="FF99CAA2"/>
      </left>
      <right style="thin">
        <color rgb="FF99CAA2"/>
      </right>
      <top/>
      <bottom style="thin">
        <color rgb="FF99CAA2"/>
      </bottom>
      <diagonal/>
    </border>
    <border>
      <left/>
      <right style="thin">
        <color rgb="FF99CAA2"/>
      </right>
      <top style="thin">
        <color rgb="FF85C37F"/>
      </top>
      <bottom/>
      <diagonal/>
    </border>
    <border>
      <left/>
      <right style="thin">
        <color rgb="FF99CAA2"/>
      </right>
      <top/>
      <bottom/>
      <diagonal/>
    </border>
    <border>
      <left style="thin">
        <color theme="4"/>
      </left>
      <right/>
      <top style="thin">
        <color theme="4"/>
      </top>
      <bottom style="thin">
        <color rgb="FF007399"/>
      </bottom>
      <diagonal/>
    </border>
    <border>
      <left/>
      <right style="thin">
        <color theme="4"/>
      </right>
      <top style="thin">
        <color theme="4"/>
      </top>
      <bottom style="thin">
        <color rgb="FF007399"/>
      </bottom>
      <diagonal/>
    </border>
    <border>
      <left style="thin">
        <color theme="4"/>
      </left>
      <right style="thin">
        <color rgb="FF007399"/>
      </right>
      <top/>
      <bottom style="thin">
        <color rgb="FF007399"/>
      </bottom>
      <diagonal/>
    </border>
    <border>
      <left style="thin">
        <color theme="4"/>
      </left>
      <right/>
      <top/>
      <bottom style="thin">
        <color rgb="FF007399"/>
      </bottom>
      <diagonal/>
    </border>
    <border>
      <left/>
      <right style="thin">
        <color theme="4"/>
      </right>
      <top/>
      <bottom style="thin">
        <color rgb="FF007399"/>
      </bottom>
      <diagonal/>
    </border>
    <border>
      <left style="thin">
        <color theme="4"/>
      </left>
      <right style="thin">
        <color rgb="FF007399"/>
      </right>
      <top style="thin">
        <color theme="4"/>
      </top>
      <bottom style="thin">
        <color rgb="FF007399"/>
      </bottom>
      <diagonal/>
    </border>
    <border>
      <left style="thin">
        <color rgb="FF007399"/>
      </left>
      <right/>
      <top style="thin">
        <color theme="4"/>
      </top>
      <bottom style="thin">
        <color rgb="FF007399"/>
      </bottom>
      <diagonal/>
    </border>
    <border>
      <left/>
      <right style="thin">
        <color rgb="FF007399"/>
      </right>
      <top/>
      <bottom style="thin">
        <color rgb="FF007399"/>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top/>
      <bottom style="thin">
        <color rgb="FF85C37F"/>
      </bottom>
      <diagonal/>
    </border>
    <border>
      <left style="thin">
        <color rgb="FF00B050"/>
      </left>
      <right style="thin">
        <color rgb="FF00B050"/>
      </right>
      <top style="thin">
        <color rgb="FF00B050"/>
      </top>
      <bottom style="thin">
        <color rgb="FF00B050"/>
      </bottom>
      <diagonal/>
    </border>
    <border>
      <left/>
      <right/>
      <top style="thin">
        <color rgb="FF85C37F"/>
      </top>
      <bottom/>
      <diagonal/>
    </border>
  </borders>
  <cellStyleXfs count="7">
    <xf numFmtId="0" fontId="0" fillId="0" borderId="0"/>
    <xf numFmtId="9" fontId="6" fillId="0" borderId="0" applyFont="0" applyFill="0" applyBorder="0" applyAlignment="0" applyProtection="0"/>
    <xf numFmtId="0" fontId="6" fillId="0" borderId="0"/>
    <xf numFmtId="0" fontId="18" fillId="8" borderId="0"/>
    <xf numFmtId="0" fontId="6" fillId="0" borderId="0"/>
    <xf numFmtId="0" fontId="19" fillId="0" borderId="0" applyNumberFormat="0" applyFill="0" applyBorder="0" applyAlignment="0" applyProtection="0"/>
    <xf numFmtId="43" fontId="6" fillId="0" borderId="0" applyFont="0" applyFill="0" applyBorder="0" applyAlignment="0" applyProtection="0"/>
  </cellStyleXfs>
  <cellXfs count="93">
    <xf numFmtId="0" fontId="0" fillId="0" borderId="0" xfId="0"/>
    <xf numFmtId="0" fontId="2" fillId="0" borderId="0" xfId="0" applyFont="1" applyAlignment="1">
      <alignment horizontal="right" vertical="center"/>
    </xf>
    <xf numFmtId="0" fontId="1" fillId="0" borderId="0" xfId="0" applyFont="1"/>
    <xf numFmtId="0" fontId="0" fillId="0" borderId="0" xfId="0" applyAlignment="1">
      <alignment horizontal="left"/>
    </xf>
    <xf numFmtId="0" fontId="0" fillId="0" borderId="0" xfId="0" applyAlignment="1">
      <alignment horizontal="right"/>
    </xf>
    <xf numFmtId="0" fontId="2" fillId="0" borderId="0" xfId="0" applyFont="1" applyAlignment="1">
      <alignment horizontal="left" vertical="center"/>
    </xf>
    <xf numFmtId="0" fontId="3" fillId="0" borderId="0" xfId="0" applyFont="1"/>
    <xf numFmtId="0" fontId="4" fillId="0" borderId="0" xfId="0" applyFont="1"/>
    <xf numFmtId="0" fontId="5" fillId="0" borderId="0" xfId="0" applyFont="1"/>
    <xf numFmtId="0" fontId="7" fillId="2" borderId="0" xfId="2" applyFont="1" applyFill="1" applyAlignment="1" applyProtection="1">
      <alignment horizontal="left" vertical="center" indent="1"/>
      <protection hidden="1"/>
    </xf>
    <xf numFmtId="0" fontId="11" fillId="3" borderId="1" xfId="2" applyFont="1" applyFill="1" applyBorder="1" applyAlignment="1" applyProtection="1">
      <alignment horizontal="center" vertical="center" wrapText="1"/>
      <protection hidden="1"/>
    </xf>
    <xf numFmtId="3" fontId="12" fillId="4" borderId="2" xfId="2" applyNumberFormat="1" applyFont="1" applyFill="1" applyBorder="1" applyAlignment="1">
      <alignment horizontal="left" vertical="center"/>
    </xf>
    <xf numFmtId="164" fontId="12" fillId="5" borderId="3" xfId="2" applyNumberFormat="1" applyFont="1" applyFill="1" applyBorder="1" applyAlignment="1">
      <alignment horizontal="right" vertical="center" indent="1"/>
    </xf>
    <xf numFmtId="0" fontId="13" fillId="0" borderId="0" xfId="0" applyFont="1"/>
    <xf numFmtId="0" fontId="6" fillId="7" borderId="7" xfId="2" applyFill="1" applyBorder="1" applyAlignment="1" applyProtection="1">
      <alignment vertical="center" wrapText="1"/>
      <protection hidden="1"/>
    </xf>
    <xf numFmtId="0" fontId="6" fillId="7" borderId="8" xfId="2" applyFill="1" applyBorder="1" applyAlignment="1" applyProtection="1">
      <alignment vertical="center" wrapText="1"/>
      <protection hidden="1"/>
    </xf>
    <xf numFmtId="0" fontId="8" fillId="6" borderId="4" xfId="2" applyFont="1" applyFill="1" applyBorder="1" applyAlignment="1" applyProtection="1">
      <alignment vertical="center" wrapText="1"/>
      <protection hidden="1"/>
    </xf>
    <xf numFmtId="0" fontId="8" fillId="6" borderId="5" xfId="2" applyFont="1" applyFill="1" applyBorder="1" applyAlignment="1" applyProtection="1">
      <alignment vertical="center" wrapText="1"/>
      <protection hidden="1"/>
    </xf>
    <xf numFmtId="0" fontId="8" fillId="6" borderId="6" xfId="2" applyFont="1" applyFill="1" applyBorder="1" applyAlignment="1" applyProtection="1">
      <alignment vertical="center" wrapText="1"/>
      <protection hidden="1"/>
    </xf>
    <xf numFmtId="0" fontId="6" fillId="7" borderId="0" xfId="2" applyFill="1" applyAlignment="1" applyProtection="1">
      <alignment vertical="center"/>
      <protection hidden="1"/>
    </xf>
    <xf numFmtId="0" fontId="6" fillId="7" borderId="15" xfId="2" applyFill="1" applyBorder="1" applyAlignment="1" applyProtection="1">
      <alignment vertical="center"/>
      <protection hidden="1"/>
    </xf>
    <xf numFmtId="0" fontId="6" fillId="7" borderId="17" xfId="2" applyFill="1" applyBorder="1" applyAlignment="1" applyProtection="1">
      <alignment vertical="center"/>
      <protection hidden="1"/>
    </xf>
    <xf numFmtId="0" fontId="8" fillId="6" borderId="18" xfId="2" applyFont="1" applyFill="1" applyBorder="1" applyAlignment="1" applyProtection="1">
      <alignment vertical="center" wrapText="1"/>
      <protection hidden="1"/>
    </xf>
    <xf numFmtId="0" fontId="0" fillId="0" borderId="19" xfId="0" applyBorder="1"/>
    <xf numFmtId="0" fontId="6" fillId="7" borderId="20" xfId="2" applyFill="1" applyBorder="1" applyAlignment="1" applyProtection="1">
      <alignment vertical="center"/>
      <protection hidden="1"/>
    </xf>
    <xf numFmtId="0" fontId="6" fillId="7" borderId="21" xfId="2" applyFill="1" applyBorder="1" applyAlignment="1" applyProtection="1">
      <alignment vertical="center"/>
      <protection hidden="1"/>
    </xf>
    <xf numFmtId="0" fontId="6" fillId="7" borderId="19" xfId="2" applyFill="1" applyBorder="1" applyAlignment="1" applyProtection="1">
      <alignment vertical="center"/>
      <protection hidden="1"/>
    </xf>
    <xf numFmtId="0" fontId="6" fillId="7" borderId="22" xfId="2" applyFill="1" applyBorder="1" applyAlignment="1" applyProtection="1">
      <alignment vertical="center"/>
      <protection hidden="1"/>
    </xf>
    <xf numFmtId="0" fontId="6" fillId="7" borderId="16" xfId="2" applyFill="1" applyBorder="1" applyAlignment="1" applyProtection="1">
      <alignment horizontal="center" vertical="center"/>
      <protection hidden="1"/>
    </xf>
    <xf numFmtId="0" fontId="6" fillId="7" borderId="14" xfId="2" applyFill="1" applyBorder="1" applyAlignment="1" applyProtection="1">
      <alignment horizontal="center" vertical="center"/>
      <protection hidden="1"/>
    </xf>
    <xf numFmtId="0" fontId="6" fillId="7" borderId="15" xfId="2" applyFill="1" applyBorder="1" applyAlignment="1" applyProtection="1">
      <alignment horizontal="center" vertical="center"/>
      <protection hidden="1"/>
    </xf>
    <xf numFmtId="9" fontId="14" fillId="7" borderId="23" xfId="1" applyFont="1" applyFill="1" applyBorder="1" applyAlignment="1" applyProtection="1">
      <alignment horizontal="center" vertical="center" wrapText="1"/>
      <protection hidden="1"/>
    </xf>
    <xf numFmtId="9" fontId="14" fillId="7" borderId="24" xfId="1" applyFont="1" applyFill="1" applyBorder="1" applyAlignment="1" applyProtection="1">
      <alignment horizontal="center" vertical="center" wrapText="1"/>
      <protection hidden="1"/>
    </xf>
    <xf numFmtId="9" fontId="14" fillId="7" borderId="25" xfId="1" applyFont="1" applyFill="1" applyBorder="1" applyAlignment="1" applyProtection="1">
      <alignment horizontal="center" vertical="center" wrapText="1"/>
      <protection hidden="1"/>
    </xf>
    <xf numFmtId="0" fontId="8" fillId="3" borderId="1" xfId="2" applyFont="1" applyFill="1" applyBorder="1" applyAlignment="1" applyProtection="1">
      <alignment horizontal="left" vertical="center" indent="1"/>
      <protection hidden="1"/>
    </xf>
    <xf numFmtId="0" fontId="15" fillId="4" borderId="1" xfId="2" applyFont="1" applyFill="1" applyBorder="1" applyAlignment="1" applyProtection="1">
      <alignment horizontal="center" vertical="center"/>
      <protection locked="0"/>
    </xf>
    <xf numFmtId="0" fontId="16" fillId="0" borderId="0" xfId="2" applyFont="1" applyAlignment="1" applyProtection="1">
      <alignment vertical="top"/>
      <protection hidden="1"/>
    </xf>
    <xf numFmtId="0" fontId="6" fillId="0" borderId="0" xfId="2" applyAlignment="1" applyProtection="1">
      <alignment vertical="top"/>
      <protection hidden="1"/>
    </xf>
    <xf numFmtId="0" fontId="17" fillId="0" borderId="0" xfId="2" applyFont="1" applyAlignment="1" applyProtection="1">
      <alignment vertical="top"/>
      <protection hidden="1"/>
    </xf>
    <xf numFmtId="0" fontId="6" fillId="7" borderId="5" xfId="2" applyFill="1" applyBorder="1" applyAlignment="1" applyProtection="1">
      <alignment horizontal="center" vertical="center" wrapText="1"/>
      <protection hidden="1"/>
    </xf>
    <xf numFmtId="0" fontId="6" fillId="7" borderId="6" xfId="2" applyFill="1" applyBorder="1" applyAlignment="1" applyProtection="1">
      <alignment horizontal="center" vertical="center" wrapText="1"/>
      <protection hidden="1"/>
    </xf>
    <xf numFmtId="0" fontId="6" fillId="7" borderId="17" xfId="2" applyFill="1" applyBorder="1" applyAlignment="1" applyProtection="1">
      <alignment vertical="center" wrapText="1"/>
      <protection hidden="1"/>
    </xf>
    <xf numFmtId="0" fontId="6" fillId="7" borderId="17" xfId="2" applyFill="1" applyBorder="1" applyAlignment="1" applyProtection="1">
      <alignment horizontal="center" vertical="center" wrapText="1"/>
      <protection hidden="1"/>
    </xf>
    <xf numFmtId="0" fontId="6" fillId="7" borderId="21" xfId="2" applyFill="1" applyBorder="1" applyAlignment="1" applyProtection="1">
      <alignment horizontal="center" vertical="center" wrapText="1"/>
      <protection hidden="1"/>
    </xf>
    <xf numFmtId="0" fontId="11" fillId="3" borderId="0" xfId="2" applyFont="1" applyFill="1" applyAlignment="1" applyProtection="1">
      <alignment horizontal="left" vertical="center"/>
      <protection hidden="1"/>
    </xf>
    <xf numFmtId="0" fontId="11" fillId="3" borderId="9" xfId="2" applyFont="1" applyFill="1" applyBorder="1" applyAlignment="1" applyProtection="1">
      <alignment vertical="center"/>
      <protection hidden="1"/>
    </xf>
    <xf numFmtId="0" fontId="6" fillId="7" borderId="7" xfId="2" applyFill="1" applyBorder="1" applyAlignment="1" applyProtection="1">
      <alignment vertical="center"/>
      <protection hidden="1"/>
    </xf>
    <xf numFmtId="9" fontId="14" fillId="7" borderId="36" xfId="1" applyFont="1" applyFill="1" applyBorder="1" applyAlignment="1" applyProtection="1">
      <alignment horizontal="center" vertical="center" wrapText="1"/>
      <protection hidden="1"/>
    </xf>
    <xf numFmtId="0" fontId="6" fillId="7" borderId="5" xfId="2" applyFill="1" applyBorder="1" applyAlignment="1" applyProtection="1">
      <alignment vertical="center"/>
      <protection hidden="1"/>
    </xf>
    <xf numFmtId="0" fontId="6" fillId="7" borderId="5" xfId="2" applyFill="1" applyBorder="1" applyAlignment="1" applyProtection="1">
      <alignment vertical="center" wrapText="1"/>
      <protection hidden="1"/>
    </xf>
    <xf numFmtId="9" fontId="14" fillId="7" borderId="33" xfId="1" applyFont="1" applyFill="1" applyBorder="1" applyAlignment="1" applyProtection="1">
      <alignment horizontal="center" vertical="center" wrapText="1"/>
      <protection hidden="1"/>
    </xf>
    <xf numFmtId="0" fontId="6" fillId="7" borderId="38" xfId="2" applyFill="1" applyBorder="1" applyAlignment="1" applyProtection="1">
      <alignment vertical="center"/>
      <protection hidden="1"/>
    </xf>
    <xf numFmtId="0" fontId="0" fillId="11" borderId="0" xfId="0" applyFill="1"/>
    <xf numFmtId="0" fontId="25" fillId="0" borderId="0" xfId="0" applyFont="1" applyAlignment="1">
      <alignment vertical="top"/>
    </xf>
    <xf numFmtId="0" fontId="16" fillId="0" borderId="0" xfId="2" applyFont="1" applyAlignment="1" applyProtection="1">
      <alignment vertical="center"/>
      <protection hidden="1"/>
    </xf>
    <xf numFmtId="3" fontId="27" fillId="4" borderId="2" xfId="2" applyNumberFormat="1" applyFont="1" applyFill="1" applyBorder="1" applyAlignment="1">
      <alignment horizontal="center" vertical="center"/>
    </xf>
    <xf numFmtId="0" fontId="15" fillId="9" borderId="0" xfId="2" applyFont="1" applyFill="1" applyAlignment="1" applyProtection="1">
      <alignment horizontal="center" vertical="top" wrapText="1"/>
      <protection hidden="1"/>
    </xf>
    <xf numFmtId="0" fontId="15" fillId="0" borderId="0" xfId="0" applyFont="1" applyAlignment="1">
      <alignment horizontal="left" vertical="top" wrapText="1"/>
    </xf>
    <xf numFmtId="0" fontId="26" fillId="10" borderId="39" xfId="5" applyFont="1" applyFill="1" applyBorder="1" applyAlignment="1">
      <alignment horizontal="center" vertical="center" wrapText="1"/>
    </xf>
    <xf numFmtId="0" fontId="26" fillId="10" borderId="40" xfId="5" applyFont="1" applyFill="1" applyBorder="1" applyAlignment="1">
      <alignment horizontal="center" vertical="center" wrapText="1"/>
    </xf>
    <xf numFmtId="0" fontId="11" fillId="3" borderId="9" xfId="2" applyFont="1" applyFill="1" applyBorder="1" applyAlignment="1" applyProtection="1">
      <alignment horizontal="left" vertical="center"/>
      <protection hidden="1"/>
    </xf>
    <xf numFmtId="0" fontId="11" fillId="3" borderId="10" xfId="2" applyFont="1" applyFill="1" applyBorder="1" applyAlignment="1" applyProtection="1">
      <alignment horizontal="left" vertical="center"/>
      <protection hidden="1"/>
    </xf>
    <xf numFmtId="0" fontId="18" fillId="8" borderId="0" xfId="3" applyAlignment="1">
      <alignment horizontal="left" vertical="top" wrapText="1"/>
    </xf>
    <xf numFmtId="164" fontId="15" fillId="5" borderId="26" xfId="2" applyNumberFormat="1" applyFont="1" applyFill="1" applyBorder="1" applyAlignment="1">
      <alignment horizontal="center" vertical="center" wrapText="1"/>
    </xf>
    <xf numFmtId="164" fontId="15" fillId="5" borderId="27" xfId="2" applyNumberFormat="1" applyFont="1" applyFill="1" applyBorder="1" applyAlignment="1">
      <alignment horizontal="center" vertical="center" wrapText="1"/>
    </xf>
    <xf numFmtId="164" fontId="15" fillId="5" borderId="28" xfId="2" applyNumberFormat="1" applyFont="1" applyFill="1" applyBorder="1" applyAlignment="1">
      <alignment horizontal="center" vertical="center" wrapText="1"/>
    </xf>
    <xf numFmtId="0" fontId="8" fillId="3" borderId="29" xfId="2" applyFont="1" applyFill="1" applyBorder="1" applyAlignment="1" applyProtection="1">
      <alignment horizontal="center" vertical="center" wrapText="1"/>
      <protection hidden="1"/>
    </xf>
    <xf numFmtId="0" fontId="8" fillId="3" borderId="30" xfId="2" applyFont="1" applyFill="1" applyBorder="1" applyAlignment="1" applyProtection="1">
      <alignment horizontal="center" vertical="center" wrapText="1"/>
      <protection hidden="1"/>
    </xf>
    <xf numFmtId="0" fontId="16" fillId="0" borderId="41" xfId="2" applyFont="1" applyBorder="1" applyAlignment="1" applyProtection="1">
      <alignment horizontal="center" vertical="center"/>
      <protection hidden="1"/>
    </xf>
    <xf numFmtId="0" fontId="8" fillId="3" borderId="43" xfId="2" applyFont="1" applyFill="1" applyBorder="1" applyAlignment="1" applyProtection="1">
      <alignment horizontal="center" vertical="center" wrapText="1"/>
      <protection hidden="1"/>
    </xf>
    <xf numFmtId="0" fontId="8" fillId="3" borderId="0" xfId="2" applyFont="1" applyFill="1" applyAlignment="1" applyProtection="1">
      <alignment horizontal="center" vertical="center" wrapText="1"/>
      <protection hidden="1"/>
    </xf>
    <xf numFmtId="0" fontId="17" fillId="12" borderId="42" xfId="0" applyFont="1" applyFill="1" applyBorder="1" applyAlignment="1">
      <alignment horizontal="center" vertical="center"/>
    </xf>
    <xf numFmtId="0" fontId="10" fillId="3" borderId="9" xfId="2" applyFont="1" applyFill="1" applyBorder="1" applyAlignment="1" applyProtection="1">
      <alignment horizontal="center" vertical="center" wrapText="1"/>
      <protection hidden="1"/>
    </xf>
    <xf numFmtId="0" fontId="10" fillId="3" borderId="10" xfId="2" applyFont="1" applyFill="1" applyBorder="1" applyAlignment="1" applyProtection="1">
      <alignment horizontal="center" vertical="center" wrapText="1"/>
      <protection hidden="1"/>
    </xf>
    <xf numFmtId="0" fontId="1" fillId="7" borderId="0" xfId="2" applyFont="1" applyFill="1" applyAlignment="1" applyProtection="1">
      <alignment horizontal="left" vertical="center" wrapText="1"/>
      <protection hidden="1"/>
    </xf>
    <xf numFmtId="0" fontId="6" fillId="7" borderId="0" xfId="2" applyFill="1" applyAlignment="1" applyProtection="1">
      <alignment horizontal="left" vertical="center" wrapText="1"/>
      <protection hidden="1"/>
    </xf>
    <xf numFmtId="0" fontId="14" fillId="7" borderId="11" xfId="2" applyFont="1" applyFill="1" applyBorder="1" applyAlignment="1" applyProtection="1">
      <alignment horizontal="center" vertical="center" wrapText="1"/>
      <protection hidden="1"/>
    </xf>
    <xf numFmtId="0" fontId="14" fillId="7" borderId="12" xfId="2" applyFont="1" applyFill="1" applyBorder="1" applyAlignment="1" applyProtection="1">
      <alignment horizontal="center" vertical="center" wrapText="1"/>
      <protection hidden="1"/>
    </xf>
    <xf numFmtId="0" fontId="14" fillId="7" borderId="13" xfId="2" applyFont="1" applyFill="1" applyBorder="1" applyAlignment="1" applyProtection="1">
      <alignment horizontal="center" vertical="center" wrapText="1"/>
      <protection hidden="1"/>
    </xf>
    <xf numFmtId="43" fontId="6" fillId="7" borderId="4" xfId="6" applyFill="1" applyBorder="1" applyAlignment="1" applyProtection="1">
      <alignment horizontal="center" vertical="center" wrapText="1"/>
      <protection hidden="1"/>
    </xf>
    <xf numFmtId="43" fontId="6" fillId="7" borderId="5" xfId="6" applyFill="1" applyBorder="1" applyAlignment="1" applyProtection="1">
      <alignment horizontal="center" vertical="center" wrapText="1"/>
      <protection hidden="1"/>
    </xf>
    <xf numFmtId="43" fontId="6" fillId="7" borderId="6" xfId="6" applyFill="1" applyBorder="1" applyAlignment="1" applyProtection="1">
      <alignment horizontal="center" vertical="center" wrapText="1"/>
      <protection hidden="1"/>
    </xf>
    <xf numFmtId="9" fontId="14" fillId="7" borderId="34" xfId="1" applyFont="1" applyFill="1" applyBorder="1" applyAlignment="1" applyProtection="1">
      <alignment horizontal="center" vertical="center" wrapText="1"/>
      <protection hidden="1"/>
    </xf>
    <xf numFmtId="9" fontId="14" fillId="7" borderId="35" xfId="1" applyFont="1" applyFill="1" applyBorder="1" applyAlignment="1" applyProtection="1">
      <alignment horizontal="center" vertical="center" wrapText="1"/>
      <protection hidden="1"/>
    </xf>
    <xf numFmtId="0" fontId="6" fillId="7" borderId="4" xfId="2" applyFill="1" applyBorder="1" applyAlignment="1" applyProtection="1">
      <alignment horizontal="center" vertical="center" wrapText="1"/>
      <protection hidden="1"/>
    </xf>
    <xf numFmtId="0" fontId="6" fillId="7" borderId="5" xfId="2" applyFill="1" applyBorder="1" applyAlignment="1" applyProtection="1">
      <alignment horizontal="center" vertical="center" wrapText="1"/>
      <protection hidden="1"/>
    </xf>
    <xf numFmtId="0" fontId="6" fillId="7" borderId="6" xfId="2" applyFill="1" applyBorder="1" applyAlignment="1" applyProtection="1">
      <alignment horizontal="center" vertical="center" wrapText="1"/>
      <protection hidden="1"/>
    </xf>
    <xf numFmtId="0" fontId="1" fillId="7" borderId="17" xfId="2" applyFont="1" applyFill="1" applyBorder="1" applyAlignment="1" applyProtection="1">
      <alignment horizontal="left" vertical="center" wrapText="1"/>
      <protection hidden="1"/>
    </xf>
    <xf numFmtId="0" fontId="6" fillId="7" borderId="17" xfId="2" applyFill="1" applyBorder="1" applyAlignment="1" applyProtection="1">
      <alignment horizontal="left" vertical="center" wrapText="1"/>
      <protection hidden="1"/>
    </xf>
    <xf numFmtId="9" fontId="14" fillId="7" borderId="31" xfId="1" applyFont="1" applyFill="1" applyBorder="1" applyAlignment="1" applyProtection="1">
      <alignment horizontal="center" vertical="center" wrapText="1"/>
      <protection hidden="1"/>
    </xf>
    <xf numFmtId="9" fontId="14" fillId="7" borderId="32" xfId="1" applyFont="1" applyFill="1" applyBorder="1" applyAlignment="1" applyProtection="1">
      <alignment horizontal="center" vertical="center" wrapText="1"/>
      <protection hidden="1"/>
    </xf>
    <xf numFmtId="0" fontId="14" fillId="7" borderId="37" xfId="2" applyFont="1" applyFill="1" applyBorder="1" applyAlignment="1" applyProtection="1">
      <alignment horizontal="center" vertical="center" wrapText="1"/>
      <protection hidden="1"/>
    </xf>
    <xf numFmtId="0" fontId="14" fillId="7" borderId="32" xfId="2" applyFont="1" applyFill="1" applyBorder="1" applyAlignment="1" applyProtection="1">
      <alignment horizontal="center" vertical="center" wrapText="1"/>
      <protection hidden="1"/>
    </xf>
  </cellXfs>
  <cellStyles count="7">
    <cellStyle name="Comma" xfId="6" builtinId="3"/>
    <cellStyle name="Copyright" xfId="3" xr:uid="{D2340991-C065-4671-9B9D-0EE7498ED454}"/>
    <cellStyle name="Hyperlink" xfId="5" builtinId="8"/>
    <cellStyle name="Normal" xfId="0" builtinId="0"/>
    <cellStyle name="Normal 2" xfId="2" xr:uid="{940082F1-BD35-43BF-BC9A-F7C6074CA689}"/>
    <cellStyle name="Normal 3" xfId="4" xr:uid="{B3EC85B9-D59F-481A-ABEF-BA9333F36396}"/>
    <cellStyle name="Percent" xfId="1" builtinId="5"/>
  </cellStyles>
  <dxfs count="17">
    <dxf>
      <font>
        <b/>
        <i val="0"/>
        <strike val="0"/>
        <condense val="0"/>
        <extend val="0"/>
        <outline val="0"/>
        <shadow val="0"/>
        <u/>
        <vertAlign val="baseline"/>
        <sz val="11"/>
        <color theme="1"/>
        <name val="Calibri"/>
        <family val="2"/>
        <scheme val="minor"/>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patternFill>
      </fill>
    </dxf>
    <dxf>
      <font>
        <color theme="1"/>
      </font>
      <fill>
        <patternFill>
          <bgColor theme="8" tint="0.79998168889431442"/>
        </patternFill>
      </fill>
      <border>
        <left style="thin">
          <color theme="6" tint="0.39994506668294322"/>
        </left>
        <right style="thin">
          <color theme="6" tint="0.39994506668294322"/>
        </right>
        <top style="thin">
          <color theme="6" tint="0.39994506668294322"/>
        </top>
        <bottom style="thin">
          <color theme="6" tint="0.39994506668294322"/>
        </bottom>
        <vertical style="thin">
          <color theme="6" tint="0.39994506668294322"/>
        </vertical>
        <horizontal style="thin">
          <color theme="6" tint="0.39994506668294322"/>
        </horizontal>
      </border>
    </dxf>
  </dxfs>
  <tableStyles count="1" defaultTableStyle="TableStyleMedium2" defaultPivotStyle="PivotStyleLight16">
    <tableStyle name="TableStyleMedium4 2" pivot="0" count="7" xr9:uid="{31AA18BD-CB3C-4C03-85D0-FE4A4BCAAB16}">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mruColors>
      <color rgb="FF007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323850</xdr:colOff>
      <xdr:row>0</xdr:row>
      <xdr:rowOff>57150</xdr:rowOff>
    </xdr:from>
    <xdr:to>
      <xdr:col>13</xdr:col>
      <xdr:colOff>35336</xdr:colOff>
      <xdr:row>0</xdr:row>
      <xdr:rowOff>720136</xdr:rowOff>
    </xdr:to>
    <xdr:pic>
      <xdr:nvPicPr>
        <xdr:cNvPr id="3" name="Picture 2">
          <a:extLst>
            <a:ext uri="{FF2B5EF4-FFF2-40B4-BE49-F238E27FC236}">
              <a16:creationId xmlns:a16="http://schemas.microsoft.com/office/drawing/2014/main" id="{BAAAC4CD-B2E4-439C-BB75-1BADD925CA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15725" y="57150"/>
          <a:ext cx="3365913" cy="653461"/>
        </a:xfrm>
        <a:prstGeom prst="rect">
          <a:avLst/>
        </a:prstGeom>
      </xdr:spPr>
    </xdr:pic>
    <xdr:clientData/>
  </xdr:twoCellAnchor>
  <xdr:twoCellAnchor editAs="oneCell">
    <xdr:from>
      <xdr:col>1</xdr:col>
      <xdr:colOff>0</xdr:colOff>
      <xdr:row>51</xdr:row>
      <xdr:rowOff>0</xdr:rowOff>
    </xdr:from>
    <xdr:to>
      <xdr:col>1</xdr:col>
      <xdr:colOff>364435</xdr:colOff>
      <xdr:row>51</xdr:row>
      <xdr:rowOff>179115</xdr:rowOff>
    </xdr:to>
    <xdr:pic>
      <xdr:nvPicPr>
        <xdr:cNvPr id="2" name="Picture 1" descr="Leaf®.eps">
          <a:extLst>
            <a:ext uri="{FF2B5EF4-FFF2-40B4-BE49-F238E27FC236}">
              <a16:creationId xmlns:a16="http://schemas.microsoft.com/office/drawing/2014/main" id="{4FC4C0D2-99EE-407C-9093-18261FED31A0}"/>
            </a:ext>
            <a:ext uri="{147F2762-F138-4A5C-976F-8EAC2B608ADB}">
              <a16:predDERef xmlns:a16="http://schemas.microsoft.com/office/drawing/2014/main" pred="{BAAAC4CD-B2E4-439C-BB75-1BADD925CAC3}"/>
            </a:ext>
          </a:extLst>
        </xdr:cNvPr>
        <xdr:cNvPicPr>
          <a:picLocks/>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314325" y="10629900"/>
          <a:ext cx="364435" cy="179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295275</xdr:colOff>
      <xdr:row>0</xdr:row>
      <xdr:rowOff>47625</xdr:rowOff>
    </xdr:from>
    <xdr:to>
      <xdr:col>18</xdr:col>
      <xdr:colOff>72645</xdr:colOff>
      <xdr:row>0</xdr:row>
      <xdr:rowOff>701086</xdr:rowOff>
    </xdr:to>
    <xdr:pic>
      <xdr:nvPicPr>
        <xdr:cNvPr id="2" name="Picture 1">
          <a:extLst>
            <a:ext uri="{FF2B5EF4-FFF2-40B4-BE49-F238E27FC236}">
              <a16:creationId xmlns:a16="http://schemas.microsoft.com/office/drawing/2014/main" id="{B2CC41BA-DC2A-47C7-A895-C5E573E431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15800" y="47625"/>
          <a:ext cx="3365913" cy="653461"/>
        </a:xfrm>
        <a:prstGeom prst="rect">
          <a:avLst/>
        </a:prstGeom>
      </xdr:spPr>
    </xdr:pic>
    <xdr:clientData/>
  </xdr:twoCellAnchor>
  <xdr:twoCellAnchor editAs="oneCell">
    <xdr:from>
      <xdr:col>1</xdr:col>
      <xdr:colOff>0</xdr:colOff>
      <xdr:row>29</xdr:row>
      <xdr:rowOff>0</xdr:rowOff>
    </xdr:from>
    <xdr:to>
      <xdr:col>1</xdr:col>
      <xdr:colOff>364435</xdr:colOff>
      <xdr:row>29</xdr:row>
      <xdr:rowOff>179115</xdr:rowOff>
    </xdr:to>
    <xdr:pic>
      <xdr:nvPicPr>
        <xdr:cNvPr id="3" name="Picture 2" descr="Leaf®.eps">
          <a:extLst>
            <a:ext uri="{FF2B5EF4-FFF2-40B4-BE49-F238E27FC236}">
              <a16:creationId xmlns:a16="http://schemas.microsoft.com/office/drawing/2014/main" id="{507FC35A-C33F-423F-A341-90E1734356F6}"/>
            </a:ext>
            <a:ext uri="{147F2762-F138-4A5C-976F-8EAC2B608ADB}">
              <a16:predDERef xmlns:a16="http://schemas.microsoft.com/office/drawing/2014/main" pred="{B2CC41BA-DC2A-47C7-A895-C5E573E431D8}"/>
            </a:ext>
          </a:extLst>
        </xdr:cNvPr>
        <xdr:cNvPicPr>
          <a:picLocks/>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609600" y="13068300"/>
          <a:ext cx="364435" cy="1791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295275</xdr:colOff>
      <xdr:row>0</xdr:row>
      <xdr:rowOff>47625</xdr:rowOff>
    </xdr:from>
    <xdr:to>
      <xdr:col>18</xdr:col>
      <xdr:colOff>451263</xdr:colOff>
      <xdr:row>0</xdr:row>
      <xdr:rowOff>701086</xdr:rowOff>
    </xdr:to>
    <xdr:pic>
      <xdr:nvPicPr>
        <xdr:cNvPr id="2" name="Picture 1">
          <a:extLst>
            <a:ext uri="{FF2B5EF4-FFF2-40B4-BE49-F238E27FC236}">
              <a16:creationId xmlns:a16="http://schemas.microsoft.com/office/drawing/2014/main" id="{0E7236D6-2680-4410-991C-2E4F0E577A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15800" y="47625"/>
          <a:ext cx="3365913" cy="653461"/>
        </a:xfrm>
        <a:prstGeom prst="rect">
          <a:avLst/>
        </a:prstGeom>
      </xdr:spPr>
    </xdr:pic>
    <xdr:clientData/>
  </xdr:twoCellAnchor>
  <xdr:twoCellAnchor editAs="oneCell">
    <xdr:from>
      <xdr:col>1</xdr:col>
      <xdr:colOff>0</xdr:colOff>
      <xdr:row>11</xdr:row>
      <xdr:rowOff>171450</xdr:rowOff>
    </xdr:from>
    <xdr:to>
      <xdr:col>1</xdr:col>
      <xdr:colOff>364435</xdr:colOff>
      <xdr:row>12</xdr:row>
      <xdr:rowOff>160065</xdr:rowOff>
    </xdr:to>
    <xdr:pic>
      <xdr:nvPicPr>
        <xdr:cNvPr id="3" name="Picture 2" descr="Leaf®.eps">
          <a:extLst>
            <a:ext uri="{FF2B5EF4-FFF2-40B4-BE49-F238E27FC236}">
              <a16:creationId xmlns:a16="http://schemas.microsoft.com/office/drawing/2014/main" id="{2BC3EBB3-41F0-407F-959D-C1AE28DE4808}"/>
            </a:ext>
            <a:ext uri="{147F2762-F138-4A5C-976F-8EAC2B608ADB}">
              <a16:predDERef xmlns:a16="http://schemas.microsoft.com/office/drawing/2014/main" pred="{0E7236D6-2680-4410-991C-2E4F0E577AC3}"/>
            </a:ext>
          </a:extLst>
        </xdr:cNvPr>
        <xdr:cNvPicPr>
          <a:picLocks/>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609600" y="4724400"/>
          <a:ext cx="364435" cy="1791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142875</xdr:colOff>
      <xdr:row>0</xdr:row>
      <xdr:rowOff>0</xdr:rowOff>
    </xdr:from>
    <xdr:to>
      <xdr:col>18</xdr:col>
      <xdr:colOff>460788</xdr:colOff>
      <xdr:row>0</xdr:row>
      <xdr:rowOff>653461</xdr:rowOff>
    </xdr:to>
    <xdr:pic>
      <xdr:nvPicPr>
        <xdr:cNvPr id="3" name="Picture 2">
          <a:extLst>
            <a:ext uri="{FF2B5EF4-FFF2-40B4-BE49-F238E27FC236}">
              <a16:creationId xmlns:a16="http://schemas.microsoft.com/office/drawing/2014/main" id="{7A652D52-B0F9-4D65-979C-FB1CD27625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7675" y="0"/>
          <a:ext cx="3365913" cy="653461"/>
        </a:xfrm>
        <a:prstGeom prst="rect">
          <a:avLst/>
        </a:prstGeom>
      </xdr:spPr>
    </xdr:pic>
    <xdr:clientData/>
  </xdr:twoCellAnchor>
  <xdr:twoCellAnchor editAs="oneCell">
    <xdr:from>
      <xdr:col>1</xdr:col>
      <xdr:colOff>0</xdr:colOff>
      <xdr:row>29</xdr:row>
      <xdr:rowOff>0</xdr:rowOff>
    </xdr:from>
    <xdr:to>
      <xdr:col>1</xdr:col>
      <xdr:colOff>364435</xdr:colOff>
      <xdr:row>29</xdr:row>
      <xdr:rowOff>179115</xdr:rowOff>
    </xdr:to>
    <xdr:pic>
      <xdr:nvPicPr>
        <xdr:cNvPr id="2" name="Picture 1" descr="Leaf®.eps">
          <a:extLst>
            <a:ext uri="{FF2B5EF4-FFF2-40B4-BE49-F238E27FC236}">
              <a16:creationId xmlns:a16="http://schemas.microsoft.com/office/drawing/2014/main" id="{2F26A3EA-6594-48A1-B384-C314E6BBA1DC}"/>
            </a:ext>
            <a:ext uri="{147F2762-F138-4A5C-976F-8EAC2B608ADB}">
              <a16:predDERef xmlns:a16="http://schemas.microsoft.com/office/drawing/2014/main" pred="{7A652D52-B0F9-4D65-979C-FB1CD2762547}"/>
            </a:ext>
          </a:extLst>
        </xdr:cNvPr>
        <xdr:cNvPicPr>
          <a:picLocks/>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609600" y="9925050"/>
          <a:ext cx="364435" cy="17911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EBFB96-870C-42FC-855C-D4F004122CCA}" name="GeneralMerchandise" displayName="GeneralMerchandise" ref="J1:J142" totalsRowShown="0">
  <autoFilter ref="J1:J142" xr:uid="{95EBFB96-870C-42FC-855C-D4F004122CCA}"/>
  <tableColumns count="1">
    <tableColumn id="1" xr3:uid="{90012A5C-43D1-4F43-BBE7-129A440D9C6F}" name="GeneralMerchandise"/>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A220CC6-E6A6-4119-A229-90D6F831A50E}" name="Table10" displayName="Table10" ref="A1:C370" totalsRowShown="0">
  <autoFilter ref="A1:C370" xr:uid="{BA377DA8-ADE3-4D29-A43C-1B651A9A5998}"/>
  <sortState xmlns:xlrd2="http://schemas.microsoft.com/office/spreadsheetml/2017/richdata2" ref="A2:C370">
    <sortCondition ref="A1:A370"/>
  </sortState>
  <tableColumns count="3">
    <tableColumn id="1" xr3:uid="{EA7C8FE5-2D90-42B4-A097-03B15152A4E1}" name="Assesment"/>
    <tableColumn id="2" xr3:uid="{2147E8A4-9D90-4AF5-A796-E85F4318F33C}" name="KPI" dataDxfId="0"/>
    <tableColumn id="3" xr3:uid="{4446BEF3-D66C-46C6-B2AF-885EE6A051FB}" name="Sector"/>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6A991C-3FD8-4148-920F-A4F987A9FE57}" name="FoodBeverageandAgriculture" displayName="FoodBeverageandAgriculture" ref="K1:K168" totalsRowShown="0">
  <autoFilter ref="K1:K168" xr:uid="{B86A991C-3FD8-4148-920F-A4F987A9FE57}"/>
  <tableColumns count="1">
    <tableColumn id="1" xr3:uid="{4DFB3FE0-8BC6-4F38-BC79-7B3BA389D144}" name="FoodBeverageandAgriculture"/>
  </tableColumns>
  <tableStyleInfo name="TableStyleLight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3694327-206D-4EB1-91B8-D795B68DC9E9}" name="HomeandPersonalCare" displayName="HomeandPersonalCare" ref="L1:L35" totalsRowShown="0">
  <autoFilter ref="L1:L35" xr:uid="{F3694327-206D-4EB1-91B8-D795B68DC9E9}"/>
  <tableColumns count="1">
    <tableColumn id="1" xr3:uid="{418F3753-F9E8-416F-8677-0BC849B87D47}" name="HomeandPersonalCare"/>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392A4D8-386B-47D6-B5CA-4125E3214F4C}" name="Electronics" displayName="Electronics" ref="M1:M16" totalsRowShown="0">
  <autoFilter ref="M1:M16" xr:uid="{4392A4D8-386B-47D6-B5CA-4125E3214F4C}"/>
  <tableColumns count="1">
    <tableColumn id="1" xr3:uid="{92204CB0-544A-4B2B-ADD3-A5FF97D848AF}" name="Electronics"/>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E8D1A8E-519E-46A1-8797-A1710469AA63}" name="ClothingFootwearandTextiles" displayName="ClothingFootwearandTextiles" ref="N1:N5" totalsRowShown="0">
  <autoFilter ref="N1:N5" xr:uid="{DE8D1A8E-519E-46A1-8797-A1710469AA63}"/>
  <tableColumns count="1">
    <tableColumn id="1" xr3:uid="{E2F9F54D-8D18-47CB-93DA-6EC9A24905BB}" name="ClothingFootwearandTextiles"/>
  </tableColumns>
  <tableStyleInfo name="TableStyleLight1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CB78411-B182-46EB-A989-E50C6FF65630}" name="Toys" displayName="Toys" ref="O1:O5" totalsRowShown="0">
  <autoFilter ref="O1:O5" xr:uid="{9CB78411-B182-46EB-A989-E50C6FF65630}"/>
  <tableColumns count="1">
    <tableColumn id="1" xr3:uid="{F62D2A67-D493-4904-A4B3-582B2A897BFA}" name="Toys"/>
  </tableColumns>
  <tableStyleInfo name="TableStyleLight1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8E70876-A0D7-468A-9547-F22AC7B8A927}" name="SpecialtyKPISets" displayName="SpecialtyKPISets" ref="P1:P2" totalsRowShown="0">
  <autoFilter ref="P1:P2" xr:uid="{68E70876-A0D7-468A-9547-F22AC7B8A927}"/>
  <tableColumns count="1">
    <tableColumn id="1" xr3:uid="{E9BDBBBF-19E0-4B47-81C4-7E4A08A62806}" name="SpecialtyKPISets"/>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200D52B-4C5D-459A-AC1A-57F6C5EC5CF0}" name="PaperPulpandForestry" displayName="PaperPulpandForestry" ref="Q1:Q3" totalsRowShown="0">
  <autoFilter ref="Q1:Q3" xr:uid="{7200D52B-4C5D-459A-AC1A-57F6C5EC5CF0}"/>
  <tableColumns count="1">
    <tableColumn id="1" xr3:uid="{81693A86-FF47-4F36-AC32-50F71C7DB5A4}" name="PaperPulpandForestry"/>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8DF74AE-676B-4F08-AF56-625E5D8CA137}" name="Packaging" displayName="Packaging" ref="R1:R2" totalsRowShown="0">
  <autoFilter ref="R1:R2" xr:uid="{F8DF74AE-676B-4F08-AF56-625E5D8CA137}"/>
  <tableColumns count="1">
    <tableColumn id="1" xr3:uid="{5BBDD91E-0C01-48DC-9971-A88630A232CF}" name="Packaging"/>
  </tableColumns>
  <tableStyleInfo name="TableStyleLight12" showFirstColumn="0" showLastColumn="0" showRowStripes="1" showColumnStripes="0"/>
</table>
</file>

<file path=xl/theme/theme1.xml><?xml version="1.0" encoding="utf-8"?>
<a:theme xmlns:a="http://schemas.openxmlformats.org/drawingml/2006/main" name="TSC">
  <a:themeElements>
    <a:clrScheme name="TSC Colors">
      <a:dk1>
        <a:srgbClr val="1D3346"/>
      </a:dk1>
      <a:lt1>
        <a:srgbClr val="FFFFFF"/>
      </a:lt1>
      <a:dk2>
        <a:srgbClr val="4C4E4B"/>
      </a:dk2>
      <a:lt2>
        <a:srgbClr val="FEFFFF"/>
      </a:lt2>
      <a:accent1>
        <a:srgbClr val="184B5C"/>
      </a:accent1>
      <a:accent2>
        <a:srgbClr val="19768A"/>
      </a:accent2>
      <a:accent3>
        <a:srgbClr val="509D5D"/>
      </a:accent3>
      <a:accent4>
        <a:srgbClr val="7EBC78"/>
      </a:accent4>
      <a:accent5>
        <a:srgbClr val="AED399"/>
      </a:accent5>
      <a:accent6>
        <a:srgbClr val="FFCE00"/>
      </a:accent6>
      <a:hlink>
        <a:srgbClr val="19768A"/>
      </a:hlink>
      <a:folHlink>
        <a:srgbClr val="1D334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SC" id="{7A2FA272-9121-4D6E-B171-72DD108629CC}" vid="{84DE032A-73A5-41CD-BC28-6727B5FEDA7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6C44D-9597-4012-9C35-E1B4C002CC85}">
  <sheetPr>
    <tabColor theme="9"/>
  </sheetPr>
  <dimension ref="A1:AD64"/>
  <sheetViews>
    <sheetView tabSelected="1" zoomScale="80" zoomScaleNormal="80" workbookViewId="0">
      <pane ySplit="1" topLeftCell="A2" activePane="bottomLeft" state="frozen"/>
      <selection pane="bottomLeft" activeCell="B1" sqref="B1"/>
    </sheetView>
  </sheetViews>
  <sheetFormatPr defaultRowHeight="14.45"/>
  <cols>
    <col min="1" max="1" width="4.7109375" customWidth="1"/>
    <col min="2" max="2" width="27.42578125" customWidth="1"/>
    <col min="3" max="3" width="42.140625" customWidth="1"/>
    <col min="4" max="4" width="1" customWidth="1"/>
    <col min="18" max="18" width="17.7109375" customWidth="1"/>
    <col min="20" max="20" width="12.140625" bestFit="1" customWidth="1"/>
  </cols>
  <sheetData>
    <row r="1" spans="2:19" ht="66" customHeight="1">
      <c r="B1" s="9" t="s">
        <v>0</v>
      </c>
      <c r="C1" s="9"/>
      <c r="D1" s="9"/>
      <c r="E1" s="9"/>
      <c r="F1" s="9"/>
      <c r="G1" s="9"/>
      <c r="H1" s="9"/>
      <c r="I1" s="9"/>
      <c r="J1" s="9"/>
      <c r="K1" s="9"/>
      <c r="L1" s="9"/>
      <c r="M1" s="9"/>
      <c r="N1" s="9"/>
      <c r="O1" s="9"/>
      <c r="P1" s="9"/>
      <c r="Q1" s="9"/>
      <c r="R1" s="9"/>
    </row>
    <row r="3" spans="2:19" ht="18.600000000000001" customHeight="1">
      <c r="G3" s="36" t="s">
        <v>1</v>
      </c>
      <c r="H3" s="36"/>
      <c r="I3" s="36"/>
      <c r="J3" s="37"/>
      <c r="K3" s="38"/>
      <c r="L3" s="38"/>
    </row>
    <row r="4" spans="2:19" ht="18" customHeight="1">
      <c r="G4" s="56" t="s">
        <v>2</v>
      </c>
      <c r="H4" s="56"/>
      <c r="I4" s="56"/>
      <c r="J4" s="56"/>
      <c r="K4" s="56"/>
      <c r="L4" s="56"/>
      <c r="M4" s="56"/>
      <c r="N4" s="56"/>
      <c r="O4" s="56"/>
      <c r="P4" s="56"/>
      <c r="Q4" s="56"/>
      <c r="R4" s="56"/>
      <c r="S4" s="56"/>
    </row>
    <row r="5" spans="2:19" ht="15.6">
      <c r="B5" s="34" t="s">
        <v>3</v>
      </c>
      <c r="C5" s="35"/>
      <c r="G5" s="56"/>
      <c r="H5" s="56"/>
      <c r="I5" s="56"/>
      <c r="J5" s="56"/>
      <c r="K5" s="56"/>
      <c r="L5" s="56"/>
      <c r="M5" s="56"/>
      <c r="N5" s="56"/>
      <c r="O5" s="56"/>
      <c r="P5" s="56"/>
      <c r="Q5" s="56"/>
      <c r="R5" s="56"/>
      <c r="S5" s="56"/>
    </row>
    <row r="6" spans="2:19" ht="15.6">
      <c r="B6" s="34" t="s">
        <v>4</v>
      </c>
      <c r="C6" s="35"/>
      <c r="G6" s="56"/>
      <c r="H6" s="56"/>
      <c r="I6" s="56"/>
      <c r="J6" s="56"/>
      <c r="K6" s="56"/>
      <c r="L6" s="56"/>
      <c r="M6" s="56"/>
      <c r="N6" s="56"/>
      <c r="O6" s="56"/>
      <c r="P6" s="56"/>
      <c r="Q6" s="56"/>
      <c r="R6" s="56"/>
      <c r="S6" s="56"/>
    </row>
    <row r="7" spans="2:19">
      <c r="G7" s="56"/>
      <c r="H7" s="56"/>
      <c r="I7" s="56"/>
      <c r="J7" s="56"/>
      <c r="K7" s="56"/>
      <c r="L7" s="56"/>
      <c r="M7" s="56"/>
      <c r="N7" s="56"/>
      <c r="O7" s="56"/>
      <c r="P7" s="56"/>
      <c r="Q7" s="56"/>
      <c r="R7" s="56"/>
      <c r="S7" s="56"/>
    </row>
    <row r="8" spans="2:19" ht="15.75" customHeight="1">
      <c r="B8" s="66" t="s">
        <v>5</v>
      </c>
      <c r="C8" s="63" t="str">
        <f>IFERROR(INDEX(Table10[KPI],MATCH($C$6,Table10[Assesment],0)), "Select an assessment to display KPI")</f>
        <v>Select an assessment to display KPI</v>
      </c>
      <c r="G8" s="56"/>
      <c r="H8" s="56"/>
      <c r="I8" s="56"/>
      <c r="J8" s="56"/>
      <c r="K8" s="56"/>
      <c r="L8" s="56"/>
      <c r="M8" s="56"/>
      <c r="N8" s="56"/>
      <c r="O8" s="56"/>
      <c r="P8" s="56"/>
      <c r="Q8" s="56"/>
      <c r="R8" s="56"/>
      <c r="S8" s="56"/>
    </row>
    <row r="9" spans="2:19" ht="15.75" customHeight="1">
      <c r="B9" s="67"/>
      <c r="C9" s="64"/>
      <c r="G9" s="56"/>
      <c r="H9" s="56"/>
      <c r="I9" s="56"/>
      <c r="J9" s="56"/>
      <c r="K9" s="56"/>
      <c r="L9" s="56"/>
      <c r="M9" s="56"/>
      <c r="N9" s="56"/>
      <c r="O9" s="56"/>
      <c r="P9" s="56"/>
      <c r="Q9" s="56"/>
      <c r="R9" s="56"/>
      <c r="S9" s="56"/>
    </row>
    <row r="10" spans="2:19" ht="15.75" customHeight="1">
      <c r="B10" s="67"/>
      <c r="C10" s="64"/>
      <c r="G10" s="56"/>
      <c r="H10" s="56"/>
      <c r="I10" s="56"/>
      <c r="J10" s="56"/>
      <c r="K10" s="56"/>
      <c r="L10" s="56"/>
      <c r="M10" s="56"/>
      <c r="N10" s="56"/>
      <c r="O10" s="56"/>
      <c r="P10" s="56"/>
      <c r="Q10" s="56"/>
      <c r="R10" s="56"/>
      <c r="S10" s="56"/>
    </row>
    <row r="11" spans="2:19" ht="6" customHeight="1">
      <c r="B11" s="67"/>
      <c r="C11" s="65"/>
      <c r="G11" s="56"/>
      <c r="H11" s="56"/>
      <c r="I11" s="56"/>
      <c r="J11" s="56"/>
      <c r="K11" s="56"/>
      <c r="L11" s="56"/>
      <c r="M11" s="56"/>
      <c r="N11" s="56"/>
      <c r="O11" s="56"/>
      <c r="P11" s="56"/>
      <c r="Q11" s="56"/>
      <c r="R11" s="56"/>
      <c r="S11" s="56"/>
    </row>
    <row r="12" spans="2:19" ht="15" hidden="1" customHeight="1">
      <c r="G12" s="56"/>
      <c r="H12" s="56"/>
      <c r="I12" s="56"/>
      <c r="J12" s="56"/>
      <c r="K12" s="56"/>
      <c r="L12" s="56"/>
      <c r="M12" s="56"/>
      <c r="N12" s="56"/>
      <c r="O12" s="56"/>
      <c r="P12" s="56"/>
      <c r="Q12" s="56"/>
      <c r="R12" s="56"/>
      <c r="S12" s="56"/>
    </row>
    <row r="13" spans="2:19">
      <c r="G13" s="56"/>
      <c r="H13" s="56"/>
      <c r="I13" s="56"/>
      <c r="J13" s="56"/>
      <c r="K13" s="56"/>
      <c r="L13" s="56"/>
      <c r="M13" s="56"/>
      <c r="N13" s="56"/>
      <c r="O13" s="56"/>
      <c r="P13" s="56"/>
      <c r="Q13" s="56"/>
      <c r="R13" s="56"/>
      <c r="S13" s="56"/>
    </row>
    <row r="14" spans="2:19" ht="14.45" customHeight="1">
      <c r="B14" s="69" t="s">
        <v>6</v>
      </c>
      <c r="C14" s="71"/>
      <c r="G14" s="56"/>
      <c r="H14" s="56"/>
      <c r="I14" s="56"/>
      <c r="J14" s="56"/>
      <c r="K14" s="56"/>
      <c r="L14" s="56"/>
      <c r="M14" s="56"/>
      <c r="N14" s="56"/>
      <c r="O14" s="56"/>
      <c r="P14" s="56"/>
      <c r="Q14" s="56"/>
      <c r="R14" s="56"/>
      <c r="S14" s="56"/>
    </row>
    <row r="15" spans="2:19" ht="14.45" customHeight="1">
      <c r="B15" s="70"/>
      <c r="C15" s="71"/>
      <c r="G15" s="56"/>
      <c r="H15" s="56"/>
      <c r="I15" s="56"/>
      <c r="J15" s="56"/>
      <c r="K15" s="56"/>
      <c r="L15" s="56"/>
      <c r="M15" s="56"/>
      <c r="N15" s="56"/>
      <c r="O15" s="56"/>
      <c r="P15" s="56"/>
      <c r="Q15" s="56"/>
      <c r="R15" s="56"/>
      <c r="S15" s="56"/>
    </row>
    <row r="16" spans="2:19" ht="14.45" customHeight="1">
      <c r="G16" s="56"/>
      <c r="H16" s="56"/>
      <c r="I16" s="56"/>
      <c r="J16" s="56"/>
      <c r="K16" s="56"/>
      <c r="L16" s="56"/>
      <c r="M16" s="56"/>
      <c r="N16" s="56"/>
      <c r="O16" s="56"/>
      <c r="P16" s="56"/>
      <c r="Q16" s="56"/>
      <c r="R16" s="56"/>
      <c r="S16" s="56"/>
    </row>
    <row r="17" spans="1:30" ht="14.45" customHeight="1">
      <c r="G17" s="56"/>
      <c r="H17" s="56"/>
      <c r="I17" s="56"/>
      <c r="J17" s="56"/>
      <c r="K17" s="56"/>
      <c r="L17" s="56"/>
      <c r="M17" s="56"/>
      <c r="N17" s="56"/>
      <c r="O17" s="56"/>
      <c r="P17" s="56"/>
      <c r="Q17" s="56"/>
      <c r="R17" s="56"/>
      <c r="S17" s="56"/>
    </row>
    <row r="18" spans="1:30" ht="35.25" customHeight="1">
      <c r="G18" s="56"/>
      <c r="H18" s="56"/>
      <c r="I18" s="56"/>
      <c r="J18" s="56"/>
      <c r="K18" s="56"/>
      <c r="L18" s="56"/>
      <c r="M18" s="56"/>
      <c r="N18" s="56"/>
      <c r="O18" s="56"/>
      <c r="P18" s="56"/>
      <c r="Q18" s="56"/>
      <c r="R18" s="56"/>
      <c r="S18" s="56"/>
    </row>
    <row r="19" spans="1:30" ht="35.450000000000003" customHeight="1">
      <c r="G19" s="56"/>
      <c r="H19" s="56"/>
      <c r="I19" s="56"/>
      <c r="J19" s="56"/>
      <c r="K19" s="56"/>
      <c r="L19" s="56"/>
      <c r="M19" s="56"/>
      <c r="N19" s="56"/>
      <c r="O19" s="56"/>
      <c r="P19" s="56"/>
      <c r="Q19" s="56"/>
      <c r="R19" s="56"/>
      <c r="S19" s="56"/>
    </row>
    <row r="21" spans="1:30" ht="26.1">
      <c r="A21" s="6"/>
      <c r="B21" s="68" t="s">
        <v>7</v>
      </c>
      <c r="C21" s="68"/>
      <c r="D21" s="54"/>
      <c r="E21" s="54"/>
      <c r="F21" s="54"/>
      <c r="G21" s="54"/>
      <c r="H21" s="54"/>
      <c r="I21" s="54"/>
      <c r="T21" s="53" t="s">
        <v>8</v>
      </c>
    </row>
    <row r="22" spans="1:30" ht="33.75" customHeight="1">
      <c r="B22" s="72"/>
      <c r="C22" s="73"/>
      <c r="D22" s="73"/>
      <c r="E22" s="55" t="s">
        <v>9</v>
      </c>
      <c r="F22" s="55" t="s">
        <v>10</v>
      </c>
      <c r="G22" s="55" t="s">
        <v>11</v>
      </c>
      <c r="H22" s="55" t="s">
        <v>12</v>
      </c>
      <c r="I22" s="55" t="s">
        <v>13</v>
      </c>
      <c r="J22" s="55" t="s">
        <v>14</v>
      </c>
      <c r="K22" s="55" t="s">
        <v>15</v>
      </c>
      <c r="L22" s="55" t="s">
        <v>16</v>
      </c>
      <c r="M22" s="55" t="s">
        <v>17</v>
      </c>
      <c r="N22" s="55" t="s">
        <v>18</v>
      </c>
      <c r="O22" s="55" t="s">
        <v>19</v>
      </c>
      <c r="P22" s="55" t="s">
        <v>20</v>
      </c>
      <c r="Q22" s="55" t="s">
        <v>21</v>
      </c>
      <c r="R22" s="10" t="s">
        <v>22</v>
      </c>
      <c r="T22" s="57" t="s">
        <v>23</v>
      </c>
      <c r="U22" s="57"/>
      <c r="V22" s="57"/>
      <c r="W22" s="57"/>
      <c r="X22" s="57"/>
      <c r="Y22" s="57"/>
      <c r="Z22" s="57"/>
      <c r="AA22" s="57"/>
      <c r="AB22" s="57"/>
      <c r="AC22" s="57"/>
      <c r="AD22" s="57"/>
    </row>
    <row r="23" spans="1:30" ht="15.6" customHeight="1">
      <c r="B23" s="60" t="str">
        <f>"Sales Packaging composed of Wood or paper" &amp; " (" &amp; C14 &amp; ")"</f>
        <v>Sales Packaging composed of Wood or paper ()</v>
      </c>
      <c r="C23" s="61"/>
      <c r="D23" s="61"/>
      <c r="E23" s="11"/>
      <c r="F23" s="11"/>
      <c r="G23" s="11"/>
      <c r="H23" s="11"/>
      <c r="I23" s="11"/>
      <c r="J23" s="11"/>
      <c r="K23" s="11"/>
      <c r="L23" s="11"/>
      <c r="M23" s="11"/>
      <c r="N23" s="11"/>
      <c r="O23" s="11"/>
      <c r="P23" s="11"/>
      <c r="Q23" s="11"/>
      <c r="R23" s="12">
        <f>SUM(E23:Q23)</f>
        <v>0</v>
      </c>
      <c r="T23" s="57"/>
      <c r="U23" s="57"/>
      <c r="V23" s="57"/>
      <c r="W23" s="57"/>
      <c r="X23" s="57"/>
      <c r="Y23" s="57"/>
      <c r="Z23" s="57"/>
      <c r="AA23" s="57"/>
      <c r="AB23" s="57"/>
      <c r="AC23" s="57"/>
      <c r="AD23" s="57"/>
    </row>
    <row r="24" spans="1:30" ht="15.6" customHeight="1">
      <c r="B24" s="60" t="str">
        <f>"Sales Packaging | Wood or paper | PCR or PIR" &amp; " (" &amp; C14 &amp; ")"</f>
        <v>Sales Packaging | Wood or paper | PCR or PIR ()</v>
      </c>
      <c r="C24" s="61"/>
      <c r="D24" s="61"/>
      <c r="E24" s="11"/>
      <c r="F24" s="11"/>
      <c r="G24" s="11"/>
      <c r="H24" s="11"/>
      <c r="I24" s="11"/>
      <c r="J24" s="11"/>
      <c r="K24" s="11"/>
      <c r="L24" s="11"/>
      <c r="M24" s="11"/>
      <c r="N24" s="11"/>
      <c r="O24" s="11"/>
      <c r="P24" s="11"/>
      <c r="Q24" s="11"/>
      <c r="R24" s="12">
        <f>SUM(E24:Q24)</f>
        <v>0</v>
      </c>
      <c r="T24" s="57"/>
      <c r="U24" s="57"/>
      <c r="V24" s="57"/>
      <c r="W24" s="57"/>
      <c r="X24" s="57"/>
      <c r="Y24" s="57"/>
      <c r="Z24" s="57"/>
      <c r="AA24" s="57"/>
      <c r="AB24" s="57"/>
      <c r="AC24" s="57"/>
      <c r="AD24" s="57"/>
    </row>
    <row r="25" spans="1:30" ht="15.6" customHeight="1">
      <c r="B25" s="60" t="str">
        <f>"Sales Packaging | Wood or paper | Sustainably Sourced Content" &amp; " (" &amp; C14 &amp; ")"</f>
        <v>Sales Packaging | Wood or paper | Sustainably Sourced Content ()</v>
      </c>
      <c r="C25" s="61"/>
      <c r="D25" s="61"/>
      <c r="E25" s="11"/>
      <c r="F25" s="11"/>
      <c r="G25" s="11"/>
      <c r="H25" s="11"/>
      <c r="I25" s="11"/>
      <c r="J25" s="11"/>
      <c r="K25" s="11"/>
      <c r="L25" s="11"/>
      <c r="M25" s="11"/>
      <c r="N25" s="11"/>
      <c r="O25" s="11"/>
      <c r="P25" s="11"/>
      <c r="Q25" s="11"/>
      <c r="R25" s="12">
        <f>SUM(E25:Q25)</f>
        <v>0</v>
      </c>
      <c r="T25" s="57"/>
      <c r="U25" s="57"/>
      <c r="V25" s="57"/>
      <c r="W25" s="57"/>
      <c r="X25" s="57"/>
      <c r="Y25" s="57"/>
      <c r="Z25" s="57"/>
      <c r="AA25" s="57"/>
      <c r="AB25" s="57"/>
      <c r="AC25" s="57"/>
      <c r="AD25" s="57"/>
    </row>
    <row r="26" spans="1:30" ht="6.95" customHeight="1">
      <c r="B26" s="3"/>
      <c r="C26" s="3"/>
      <c r="D26" s="3"/>
      <c r="E26" s="13"/>
      <c r="F26" s="13"/>
      <c r="G26" s="13"/>
      <c r="H26" s="13"/>
      <c r="I26" s="13"/>
      <c r="J26" s="13"/>
      <c r="K26" s="13"/>
      <c r="L26" s="13"/>
      <c r="M26" s="13"/>
      <c r="N26" s="13"/>
      <c r="O26" s="13"/>
      <c r="P26" s="13"/>
      <c r="Q26" s="13"/>
      <c r="R26" s="13"/>
      <c r="T26" s="57"/>
      <c r="U26" s="57"/>
      <c r="V26" s="57"/>
      <c r="W26" s="57"/>
      <c r="X26" s="57"/>
      <c r="Y26" s="57"/>
      <c r="Z26" s="57"/>
      <c r="AA26" s="57"/>
      <c r="AB26" s="57"/>
      <c r="AC26" s="57"/>
      <c r="AD26" s="57"/>
    </row>
    <row r="27" spans="1:30" ht="15.6" customHeight="1">
      <c r="B27" s="60" t="str">
        <f>"Sales Packaging composed of Plastic" &amp; " (" &amp; C14 &amp; ")"</f>
        <v>Sales Packaging composed of Plastic ()</v>
      </c>
      <c r="C27" s="61"/>
      <c r="D27" s="61"/>
      <c r="E27" s="11"/>
      <c r="F27" s="11"/>
      <c r="G27" s="11"/>
      <c r="H27" s="11"/>
      <c r="I27" s="11"/>
      <c r="J27" s="11"/>
      <c r="K27" s="11"/>
      <c r="L27" s="11"/>
      <c r="M27" s="11"/>
      <c r="N27" s="11"/>
      <c r="O27" s="11"/>
      <c r="P27" s="11"/>
      <c r="Q27" s="11"/>
      <c r="R27" s="12">
        <f>SUM(E27:Q27)</f>
        <v>0</v>
      </c>
      <c r="T27" s="57"/>
      <c r="U27" s="57"/>
      <c r="V27" s="57"/>
      <c r="W27" s="57"/>
      <c r="X27" s="57"/>
      <c r="Y27" s="57"/>
      <c r="Z27" s="57"/>
      <c r="AA27" s="57"/>
      <c r="AB27" s="57"/>
      <c r="AC27" s="57"/>
      <c r="AD27" s="57"/>
    </row>
    <row r="28" spans="1:30" ht="15.6" customHeight="1">
      <c r="B28" s="60" t="str">
        <f>"Sales Packaging | Plastic | PCR Content" &amp; " (" &amp; C14 &amp; ")"</f>
        <v>Sales Packaging | Plastic | PCR Content ()</v>
      </c>
      <c r="C28" s="61"/>
      <c r="D28" s="61"/>
      <c r="E28" s="11"/>
      <c r="F28" s="11"/>
      <c r="G28" s="11"/>
      <c r="H28" s="11"/>
      <c r="I28" s="11"/>
      <c r="J28" s="11"/>
      <c r="K28" s="11"/>
      <c r="L28" s="11"/>
      <c r="M28" s="11"/>
      <c r="N28" s="11"/>
      <c r="O28" s="11"/>
      <c r="P28" s="11"/>
      <c r="Q28" s="11"/>
      <c r="R28" s="12">
        <f>SUM(E28:Q28)</f>
        <v>0</v>
      </c>
      <c r="T28" s="57"/>
      <c r="U28" s="57"/>
      <c r="V28" s="57"/>
      <c r="W28" s="57"/>
      <c r="X28" s="57"/>
      <c r="Y28" s="57"/>
      <c r="Z28" s="57"/>
      <c r="AA28" s="57"/>
      <c r="AB28" s="57"/>
      <c r="AC28" s="57"/>
      <c r="AD28" s="57"/>
    </row>
    <row r="29" spans="1:30" ht="15.6" customHeight="1">
      <c r="B29" s="60" t="str">
        <f>"Sales Packaging | Plastic | PIR Content" &amp; " (" &amp; C14 &amp; ")"</f>
        <v>Sales Packaging | Plastic | PIR Content ()</v>
      </c>
      <c r="C29" s="61"/>
      <c r="D29" s="61"/>
      <c r="E29" s="11"/>
      <c r="F29" s="11"/>
      <c r="G29" s="11"/>
      <c r="H29" s="11"/>
      <c r="I29" s="11"/>
      <c r="J29" s="11"/>
      <c r="K29" s="11"/>
      <c r="L29" s="11"/>
      <c r="M29" s="11"/>
      <c r="N29" s="11"/>
      <c r="O29" s="11"/>
      <c r="P29" s="11"/>
      <c r="Q29" s="11"/>
      <c r="R29" s="12">
        <f>SUM(E29:Q29)</f>
        <v>0</v>
      </c>
      <c r="T29" s="57"/>
      <c r="U29" s="57"/>
      <c r="V29" s="57"/>
      <c r="W29" s="57"/>
      <c r="X29" s="57"/>
      <c r="Y29" s="57"/>
      <c r="Z29" s="57"/>
      <c r="AA29" s="57"/>
      <c r="AB29" s="57"/>
      <c r="AC29" s="57"/>
      <c r="AD29" s="57"/>
    </row>
    <row r="30" spans="1:30" ht="15.6" customHeight="1">
      <c r="B30" s="60" t="str">
        <f>"Sales Packaging | Plastic | Sustainably Sourced Content" &amp; " (" &amp; C14 &amp; ")"</f>
        <v>Sales Packaging | Plastic | Sustainably Sourced Content ()</v>
      </c>
      <c r="C30" s="61"/>
      <c r="D30" s="61"/>
      <c r="E30" s="11"/>
      <c r="F30" s="11"/>
      <c r="G30" s="11"/>
      <c r="H30" s="11"/>
      <c r="I30" s="11"/>
      <c r="J30" s="11"/>
      <c r="K30" s="11"/>
      <c r="L30" s="11"/>
      <c r="M30" s="11"/>
      <c r="N30" s="11"/>
      <c r="O30" s="11"/>
      <c r="P30" s="11"/>
      <c r="Q30" s="11"/>
      <c r="R30" s="12">
        <f>SUM(E30:Q30)</f>
        <v>0</v>
      </c>
      <c r="T30" s="57"/>
      <c r="U30" s="57"/>
      <c r="V30" s="57"/>
      <c r="W30" s="57"/>
      <c r="X30" s="57"/>
      <c r="Y30" s="57"/>
      <c r="Z30" s="57"/>
      <c r="AA30" s="57"/>
      <c r="AB30" s="57"/>
      <c r="AC30" s="57"/>
      <c r="AD30" s="57"/>
    </row>
    <row r="31" spans="1:30" ht="6.95" customHeight="1">
      <c r="B31" s="3"/>
      <c r="C31" s="3"/>
      <c r="D31" s="3"/>
      <c r="E31" s="13"/>
      <c r="F31" s="13"/>
      <c r="G31" s="13"/>
      <c r="H31" s="13"/>
      <c r="I31" s="13"/>
      <c r="J31" s="13"/>
      <c r="K31" s="13"/>
      <c r="L31" s="13"/>
      <c r="M31" s="13"/>
      <c r="N31" s="13"/>
      <c r="O31" s="13"/>
      <c r="P31" s="13"/>
      <c r="Q31" s="13"/>
      <c r="R31" s="13"/>
      <c r="T31" s="57"/>
      <c r="U31" s="57"/>
      <c r="V31" s="57"/>
      <c r="W31" s="57"/>
      <c r="X31" s="57"/>
      <c r="Y31" s="57"/>
      <c r="Z31" s="57"/>
      <c r="AA31" s="57"/>
      <c r="AB31" s="57"/>
      <c r="AC31" s="57"/>
      <c r="AD31" s="57"/>
    </row>
    <row r="32" spans="1:30" ht="15.6" customHeight="1">
      <c r="B32" s="60" t="str">
        <f>"Sales Packaging composed of Glass" &amp; " (" &amp; C14 &amp; ")"</f>
        <v>Sales Packaging composed of Glass ()</v>
      </c>
      <c r="C32" s="61"/>
      <c r="D32" s="61"/>
      <c r="E32" s="11"/>
      <c r="F32" s="11"/>
      <c r="G32" s="11"/>
      <c r="H32" s="11"/>
      <c r="I32" s="11"/>
      <c r="J32" s="11"/>
      <c r="K32" s="11"/>
      <c r="L32" s="11"/>
      <c r="M32" s="11"/>
      <c r="N32" s="11"/>
      <c r="O32" s="11"/>
      <c r="P32" s="11"/>
      <c r="Q32" s="11"/>
      <c r="R32" s="12">
        <f>SUM(E32:Q32)</f>
        <v>0</v>
      </c>
      <c r="T32" s="57"/>
      <c r="U32" s="57"/>
      <c r="V32" s="57"/>
      <c r="W32" s="57"/>
      <c r="X32" s="57"/>
      <c r="Y32" s="57"/>
      <c r="Z32" s="57"/>
      <c r="AA32" s="57"/>
      <c r="AB32" s="57"/>
      <c r="AC32" s="57"/>
      <c r="AD32" s="57"/>
    </row>
    <row r="33" spans="2:30" ht="15.6" customHeight="1">
      <c r="B33" s="60" t="str">
        <f>"Sales Packaging | Glass | PCR Content" &amp; " (" &amp; C14 &amp; ")"</f>
        <v>Sales Packaging | Glass | PCR Content ()</v>
      </c>
      <c r="C33" s="61"/>
      <c r="D33" s="61"/>
      <c r="E33" s="11"/>
      <c r="F33" s="11"/>
      <c r="G33" s="11"/>
      <c r="H33" s="11"/>
      <c r="I33" s="11"/>
      <c r="J33" s="11"/>
      <c r="K33" s="11"/>
      <c r="L33" s="11"/>
      <c r="M33" s="11"/>
      <c r="N33" s="11"/>
      <c r="O33" s="11"/>
      <c r="P33" s="11"/>
      <c r="Q33" s="11"/>
      <c r="R33" s="12">
        <f>SUM(E33:Q33)</f>
        <v>0</v>
      </c>
      <c r="T33" s="57"/>
      <c r="U33" s="57"/>
      <c r="V33" s="57"/>
      <c r="W33" s="57"/>
      <c r="X33" s="57"/>
      <c r="Y33" s="57"/>
      <c r="Z33" s="57"/>
      <c r="AA33" s="57"/>
      <c r="AB33" s="57"/>
      <c r="AC33" s="57"/>
      <c r="AD33" s="57"/>
    </row>
    <row r="34" spans="2:30" ht="15.6" customHeight="1">
      <c r="B34" s="60" t="str">
        <f>"Sales Packaging | Glass | PIR Content" &amp; " (" &amp; C14 &amp; ")"</f>
        <v>Sales Packaging | Glass | PIR Content ()</v>
      </c>
      <c r="C34" s="61"/>
      <c r="D34" s="61"/>
      <c r="E34" s="11"/>
      <c r="F34" s="11"/>
      <c r="G34" s="11"/>
      <c r="H34" s="11"/>
      <c r="I34" s="11"/>
      <c r="J34" s="11"/>
      <c r="K34" s="11"/>
      <c r="L34" s="11"/>
      <c r="M34" s="11"/>
      <c r="N34" s="11"/>
      <c r="O34" s="11"/>
      <c r="P34" s="11"/>
      <c r="Q34" s="11"/>
      <c r="R34" s="12">
        <f>SUM(E34:Q34)</f>
        <v>0</v>
      </c>
      <c r="T34" s="57"/>
      <c r="U34" s="57"/>
      <c r="V34" s="57"/>
      <c r="W34" s="57"/>
      <c r="X34" s="57"/>
      <c r="Y34" s="57"/>
      <c r="Z34" s="57"/>
      <c r="AA34" s="57"/>
      <c r="AB34" s="57"/>
      <c r="AC34" s="57"/>
      <c r="AD34" s="57"/>
    </row>
    <row r="35" spans="2:30" ht="6.95" customHeight="1">
      <c r="B35" s="3"/>
      <c r="C35" s="3"/>
      <c r="D35" s="3"/>
      <c r="E35" s="13"/>
      <c r="F35" s="13"/>
      <c r="G35" s="13"/>
      <c r="H35" s="13"/>
      <c r="I35" s="13"/>
      <c r="J35" s="13"/>
      <c r="K35" s="13"/>
      <c r="L35" s="13"/>
      <c r="M35" s="13"/>
      <c r="N35" s="13"/>
      <c r="O35" s="13"/>
      <c r="P35" s="13"/>
      <c r="Q35" s="13"/>
      <c r="R35" s="13"/>
      <c r="T35" s="57"/>
      <c r="U35" s="57"/>
      <c r="V35" s="57"/>
      <c r="W35" s="57"/>
      <c r="X35" s="57"/>
      <c r="Y35" s="57"/>
      <c r="Z35" s="57"/>
      <c r="AA35" s="57"/>
      <c r="AB35" s="57"/>
      <c r="AC35" s="57"/>
      <c r="AD35" s="57"/>
    </row>
    <row r="36" spans="2:30" ht="15.6" customHeight="1">
      <c r="B36" s="60" t="str">
        <f>"Sales Packaging composed of Metal" &amp; " (" &amp; C14 &amp; ")"</f>
        <v>Sales Packaging composed of Metal ()</v>
      </c>
      <c r="C36" s="61"/>
      <c r="D36" s="61"/>
      <c r="E36" s="11"/>
      <c r="F36" s="11"/>
      <c r="G36" s="11"/>
      <c r="H36" s="11"/>
      <c r="I36" s="11"/>
      <c r="J36" s="11"/>
      <c r="K36" s="11"/>
      <c r="L36" s="11"/>
      <c r="M36" s="11"/>
      <c r="N36" s="11"/>
      <c r="O36" s="11"/>
      <c r="P36" s="11"/>
      <c r="Q36" s="11"/>
      <c r="R36" s="12">
        <f>SUM(E36:Q36)</f>
        <v>0</v>
      </c>
      <c r="T36" s="57"/>
      <c r="U36" s="57"/>
      <c r="V36" s="57"/>
      <c r="W36" s="57"/>
      <c r="X36" s="57"/>
      <c r="Y36" s="57"/>
      <c r="Z36" s="57"/>
      <c r="AA36" s="57"/>
      <c r="AB36" s="57"/>
      <c r="AC36" s="57"/>
      <c r="AD36" s="57"/>
    </row>
    <row r="37" spans="2:30" ht="15.6" customHeight="1">
      <c r="B37" s="60" t="str">
        <f>"Sales Packaging | Metal | PCR Content" &amp; " (" &amp; C14 &amp; ")"</f>
        <v>Sales Packaging | Metal | PCR Content ()</v>
      </c>
      <c r="C37" s="61"/>
      <c r="D37" s="61"/>
      <c r="E37" s="11"/>
      <c r="F37" s="11"/>
      <c r="G37" s="11"/>
      <c r="H37" s="11"/>
      <c r="I37" s="11"/>
      <c r="J37" s="11"/>
      <c r="K37" s="11"/>
      <c r="L37" s="11"/>
      <c r="M37" s="11"/>
      <c r="N37" s="11"/>
      <c r="O37" s="11"/>
      <c r="P37" s="11"/>
      <c r="Q37" s="11"/>
      <c r="R37" s="12">
        <f>SUM(E37:Q37)</f>
        <v>0</v>
      </c>
      <c r="T37" s="57"/>
      <c r="U37" s="57"/>
      <c r="V37" s="57"/>
      <c r="W37" s="57"/>
      <c r="X37" s="57"/>
      <c r="Y37" s="57"/>
      <c r="Z37" s="57"/>
      <c r="AA37" s="57"/>
      <c r="AB37" s="57"/>
      <c r="AC37" s="57"/>
      <c r="AD37" s="57"/>
    </row>
    <row r="38" spans="2:30" ht="15.6" customHeight="1">
      <c r="B38" s="60" t="str">
        <f>"Sales Packaging | Metal | PIR Content" &amp; " (" &amp; C14 &amp; ")"</f>
        <v>Sales Packaging | Metal | PIR Content ()</v>
      </c>
      <c r="C38" s="61"/>
      <c r="D38" s="61"/>
      <c r="E38" s="11"/>
      <c r="F38" s="11"/>
      <c r="G38" s="11"/>
      <c r="H38" s="11"/>
      <c r="I38" s="11"/>
      <c r="J38" s="11"/>
      <c r="K38" s="11"/>
      <c r="L38" s="11"/>
      <c r="M38" s="11"/>
      <c r="N38" s="11"/>
      <c r="O38" s="11"/>
      <c r="P38" s="11"/>
      <c r="Q38" s="11"/>
      <c r="R38" s="12">
        <f>SUM(E38:Q38)</f>
        <v>0</v>
      </c>
      <c r="T38" s="57"/>
      <c r="U38" s="57"/>
      <c r="V38" s="57"/>
      <c r="W38" s="57"/>
      <c r="X38" s="57"/>
      <c r="Y38" s="57"/>
      <c r="Z38" s="57"/>
      <c r="AA38" s="57"/>
      <c r="AB38" s="57"/>
      <c r="AC38" s="57"/>
      <c r="AD38" s="57"/>
    </row>
    <row r="39" spans="2:30" ht="6.95" customHeight="1">
      <c r="B39" s="5"/>
      <c r="C39" s="3"/>
      <c r="D39" s="3"/>
      <c r="E39" s="13"/>
      <c r="F39" s="13"/>
      <c r="G39" s="13"/>
      <c r="H39" s="13"/>
      <c r="I39" s="13"/>
      <c r="J39" s="13"/>
      <c r="K39" s="13"/>
      <c r="L39" s="13"/>
      <c r="M39" s="13"/>
      <c r="N39" s="13"/>
      <c r="O39" s="13"/>
      <c r="P39" s="13"/>
      <c r="Q39" s="13"/>
      <c r="R39" s="13"/>
      <c r="T39" s="57"/>
      <c r="U39" s="57"/>
      <c r="V39" s="57"/>
      <c r="W39" s="57"/>
      <c r="X39" s="57"/>
      <c r="Y39" s="57"/>
      <c r="Z39" s="57"/>
      <c r="AA39" s="57"/>
      <c r="AB39" s="57"/>
      <c r="AC39" s="57"/>
      <c r="AD39" s="57"/>
    </row>
    <row r="40" spans="2:30" ht="15.6" customHeight="1">
      <c r="B40" s="60" t="str">
        <f>"Sales Packaging composed of Other Materials" &amp; " (" &amp; C14 &amp; ")"</f>
        <v>Sales Packaging composed of Other Materials ()</v>
      </c>
      <c r="C40" s="61"/>
      <c r="D40" s="61"/>
      <c r="E40" s="11"/>
      <c r="F40" s="11"/>
      <c r="G40" s="11"/>
      <c r="H40" s="11"/>
      <c r="I40" s="11"/>
      <c r="J40" s="11"/>
      <c r="K40" s="11"/>
      <c r="L40" s="11"/>
      <c r="M40" s="11"/>
      <c r="N40" s="11"/>
      <c r="O40" s="11"/>
      <c r="P40" s="11"/>
      <c r="Q40" s="11"/>
      <c r="R40" s="12">
        <f>SUM(E40:Q40)</f>
        <v>0</v>
      </c>
      <c r="T40" s="57"/>
      <c r="U40" s="57"/>
      <c r="V40" s="57"/>
      <c r="W40" s="57"/>
      <c r="X40" s="57"/>
      <c r="Y40" s="57"/>
      <c r="Z40" s="57"/>
      <c r="AA40" s="57"/>
      <c r="AB40" s="57"/>
      <c r="AC40" s="57"/>
      <c r="AD40" s="57"/>
    </row>
    <row r="41" spans="2:30" ht="15.6" customHeight="1">
      <c r="B41" s="60" t="str">
        <f>"Sales Packaging | Other Materials | PCR Content" &amp; " (" &amp; C14 &amp; ")"</f>
        <v>Sales Packaging | Other Materials | PCR Content ()</v>
      </c>
      <c r="C41" s="61"/>
      <c r="D41" s="61"/>
      <c r="E41" s="11"/>
      <c r="F41" s="11"/>
      <c r="G41" s="11"/>
      <c r="H41" s="11"/>
      <c r="I41" s="11"/>
      <c r="J41" s="11"/>
      <c r="K41" s="11"/>
      <c r="L41" s="11"/>
      <c r="M41" s="11"/>
      <c r="N41" s="11"/>
      <c r="O41" s="11"/>
      <c r="P41" s="11"/>
      <c r="Q41" s="11"/>
      <c r="R41" s="12">
        <f>SUM(E41:Q41)</f>
        <v>0</v>
      </c>
      <c r="T41" s="57"/>
      <c r="U41" s="57"/>
      <c r="V41" s="57"/>
      <c r="W41" s="57"/>
      <c r="X41" s="57"/>
      <c r="Y41" s="57"/>
      <c r="Z41" s="57"/>
      <c r="AA41" s="57"/>
      <c r="AB41" s="57"/>
      <c r="AC41" s="57"/>
      <c r="AD41" s="57"/>
    </row>
    <row r="42" spans="2:30" ht="15.6" customHeight="1">
      <c r="B42" s="60" t="str">
        <f>"Sales Packaging | Other Materials | PIR Content" &amp; " (" &amp; C14 &amp; ")"</f>
        <v>Sales Packaging | Other Materials | PIR Content ()</v>
      </c>
      <c r="C42" s="61"/>
      <c r="D42" s="61"/>
      <c r="E42" s="11"/>
      <c r="F42" s="11"/>
      <c r="G42" s="11"/>
      <c r="H42" s="11"/>
      <c r="I42" s="11"/>
      <c r="J42" s="11"/>
      <c r="K42" s="11"/>
      <c r="L42" s="11"/>
      <c r="M42" s="11"/>
      <c r="N42" s="11"/>
      <c r="O42" s="11"/>
      <c r="P42" s="11"/>
      <c r="Q42" s="11"/>
      <c r="R42" s="12">
        <f>SUM(E42:Q42)</f>
        <v>0</v>
      </c>
      <c r="T42" s="57"/>
      <c r="U42" s="57"/>
      <c r="V42" s="57"/>
      <c r="W42" s="57"/>
      <c r="X42" s="57"/>
      <c r="Y42" s="57"/>
      <c r="Z42" s="57"/>
      <c r="AA42" s="57"/>
      <c r="AB42" s="57"/>
      <c r="AC42" s="57"/>
      <c r="AD42" s="57"/>
    </row>
    <row r="43" spans="2:30" ht="15.6" customHeight="1">
      <c r="B43" s="60" t="str">
        <f>"Sales Packaging | Other Materials | Sustainably Sourced Content" &amp; " (" &amp; C14 &amp; ")"</f>
        <v>Sales Packaging | Other Materials | Sustainably Sourced Content ()</v>
      </c>
      <c r="C43" s="61"/>
      <c r="D43" s="61"/>
      <c r="E43" s="11"/>
      <c r="F43" s="11"/>
      <c r="G43" s="11"/>
      <c r="H43" s="11"/>
      <c r="I43" s="11"/>
      <c r="J43" s="11"/>
      <c r="K43" s="11"/>
      <c r="L43" s="11"/>
      <c r="M43" s="11"/>
      <c r="N43" s="11"/>
      <c r="O43" s="11"/>
      <c r="P43" s="11"/>
      <c r="Q43" s="11"/>
      <c r="R43" s="12">
        <f>SUM(E43:Q43)</f>
        <v>0</v>
      </c>
      <c r="T43" s="57"/>
      <c r="U43" s="57"/>
      <c r="V43" s="57"/>
      <c r="W43" s="57"/>
      <c r="X43" s="57"/>
      <c r="Y43" s="57"/>
      <c r="Z43" s="57"/>
      <c r="AA43" s="57"/>
      <c r="AB43" s="57"/>
      <c r="AC43" s="57"/>
      <c r="AD43" s="57"/>
    </row>
    <row r="44" spans="2:30">
      <c r="T44" s="57"/>
      <c r="U44" s="57"/>
      <c r="V44" s="57"/>
      <c r="W44" s="57"/>
      <c r="X44" s="57"/>
      <c r="Y44" s="57"/>
      <c r="Z44" s="57"/>
      <c r="AA44" s="57"/>
      <c r="AB44" s="57"/>
      <c r="AC44" s="57"/>
      <c r="AD44" s="57"/>
    </row>
    <row r="45" spans="2:30" ht="15" thickBot="1">
      <c r="T45" s="57"/>
      <c r="U45" s="57"/>
      <c r="V45" s="57"/>
      <c r="W45" s="57"/>
      <c r="X45" s="57"/>
      <c r="Y45" s="57"/>
      <c r="Z45" s="57"/>
      <c r="AA45" s="57"/>
      <c r="AB45" s="57"/>
      <c r="AC45" s="57"/>
      <c r="AD45" s="57"/>
    </row>
    <row r="46" spans="2:30" ht="17.100000000000001" customHeight="1" thickTop="1">
      <c r="C46" s="58" t="str">
        <f>HYPERLINK(
    IF(C8="Packaging - Sustainable Sourcing",
        "#' Packaging-Sustainable Sourcing'!A1",
        IF(C8="Packaging - Raw Material Sourcing",
            "#'Packaging Raw Material Sourci'!A1",
            IF(C8="Recycled Content - Plastic; Recycled Content - Wood fiber; Renewable Content",
                "#'Recycled Content - Plastic; Rec'!A1",
                ""
            )
        )
    ),
    "Go to your Calculated Responses"
)</f>
        <v>Go to your Calculated Responses</v>
      </c>
      <c r="T46" s="57"/>
      <c r="U46" s="57"/>
      <c r="V46" s="57"/>
      <c r="W46" s="57"/>
      <c r="X46" s="57"/>
      <c r="Y46" s="57"/>
      <c r="Z46" s="57"/>
      <c r="AA46" s="57"/>
      <c r="AB46" s="57"/>
      <c r="AC46" s="57"/>
      <c r="AD46" s="57"/>
    </row>
    <row r="47" spans="2:30" ht="18" customHeight="1" thickBot="1">
      <c r="C47" s="59"/>
      <c r="D47" s="52"/>
      <c r="T47" s="57"/>
      <c r="U47" s="57"/>
      <c r="V47" s="57"/>
      <c r="W47" s="57"/>
      <c r="X47" s="57"/>
      <c r="Y47" s="57"/>
      <c r="Z47" s="57"/>
      <c r="AA47" s="57"/>
      <c r="AB47" s="57"/>
      <c r="AC47" s="57"/>
      <c r="AD47" s="57"/>
    </row>
    <row r="48" spans="2:30" ht="6" customHeight="1" thickTop="1">
      <c r="C48" s="52"/>
      <c r="D48" s="52"/>
      <c r="T48" s="57"/>
      <c r="U48" s="57"/>
      <c r="V48" s="57"/>
      <c r="W48" s="57"/>
      <c r="X48" s="57"/>
      <c r="Y48" s="57"/>
      <c r="Z48" s="57"/>
      <c r="AA48" s="57"/>
      <c r="AB48" s="57"/>
      <c r="AC48" s="57"/>
      <c r="AD48" s="57"/>
    </row>
    <row r="49" spans="2:30" ht="21.6" customHeight="1">
      <c r="T49" s="57"/>
      <c r="U49" s="57"/>
      <c r="V49" s="57"/>
      <c r="W49" s="57"/>
      <c r="X49" s="57"/>
      <c r="Y49" s="57"/>
      <c r="Z49" s="57"/>
      <c r="AA49" s="57"/>
      <c r="AB49" s="57"/>
      <c r="AC49" s="57"/>
      <c r="AD49" s="57"/>
    </row>
    <row r="50" spans="2:30">
      <c r="T50" s="57"/>
      <c r="U50" s="57"/>
      <c r="V50" s="57"/>
      <c r="W50" s="57"/>
      <c r="X50" s="57"/>
      <c r="Y50" s="57"/>
      <c r="Z50" s="57"/>
      <c r="AA50" s="57"/>
      <c r="AB50" s="57"/>
      <c r="AC50" s="57"/>
      <c r="AD50" s="57"/>
    </row>
    <row r="51" spans="2:30">
      <c r="T51" s="57"/>
      <c r="U51" s="57"/>
      <c r="V51" s="57"/>
      <c r="W51" s="57"/>
      <c r="X51" s="57"/>
      <c r="Y51" s="57"/>
      <c r="Z51" s="57"/>
      <c r="AA51" s="57"/>
      <c r="AB51" s="57"/>
      <c r="AC51" s="57"/>
      <c r="AD51" s="57"/>
    </row>
    <row r="52" spans="2:30">
      <c r="T52" s="57"/>
      <c r="U52" s="57"/>
      <c r="V52" s="57"/>
      <c r="W52" s="57"/>
      <c r="X52" s="57"/>
      <c r="Y52" s="57"/>
      <c r="Z52" s="57"/>
      <c r="AA52" s="57"/>
      <c r="AB52" s="57"/>
      <c r="AC52" s="57"/>
      <c r="AD52" s="57"/>
    </row>
    <row r="53" spans="2:30">
      <c r="B53" s="62" t="s">
        <v>24</v>
      </c>
      <c r="C53" s="62"/>
      <c r="T53" s="57"/>
      <c r="U53" s="57"/>
      <c r="V53" s="57"/>
      <c r="W53" s="57"/>
      <c r="X53" s="57"/>
      <c r="Y53" s="57"/>
      <c r="Z53" s="57"/>
      <c r="AA53" s="57"/>
      <c r="AB53" s="57"/>
      <c r="AC53" s="57"/>
      <c r="AD53" s="57"/>
    </row>
    <row r="54" spans="2:30">
      <c r="B54" s="62"/>
      <c r="C54" s="62"/>
      <c r="T54" s="57"/>
      <c r="U54" s="57"/>
      <c r="V54" s="57"/>
      <c r="W54" s="57"/>
      <c r="X54" s="57"/>
      <c r="Y54" s="57"/>
      <c r="Z54" s="57"/>
      <c r="AA54" s="57"/>
      <c r="AB54" s="57"/>
      <c r="AC54" s="57"/>
      <c r="AD54" s="57"/>
    </row>
    <row r="55" spans="2:30">
      <c r="B55" s="62"/>
      <c r="C55" s="62"/>
      <c r="T55" s="57"/>
      <c r="U55" s="57"/>
      <c r="V55" s="57"/>
      <c r="W55" s="57"/>
      <c r="X55" s="57"/>
      <c r="Y55" s="57"/>
      <c r="Z55" s="57"/>
      <c r="AA55" s="57"/>
      <c r="AB55" s="57"/>
      <c r="AC55" s="57"/>
      <c r="AD55" s="57"/>
    </row>
    <row r="56" spans="2:30">
      <c r="B56" s="62"/>
      <c r="C56" s="62"/>
      <c r="T56" s="57"/>
      <c r="U56" s="57"/>
      <c r="V56" s="57"/>
      <c r="W56" s="57"/>
      <c r="X56" s="57"/>
      <c r="Y56" s="57"/>
      <c r="Z56" s="57"/>
      <c r="AA56" s="57"/>
      <c r="AB56" s="57"/>
      <c r="AC56" s="57"/>
      <c r="AD56" s="57"/>
    </row>
    <row r="57" spans="2:30">
      <c r="B57" s="62"/>
      <c r="C57" s="62"/>
      <c r="T57" s="57"/>
      <c r="U57" s="57"/>
      <c r="V57" s="57"/>
      <c r="W57" s="57"/>
      <c r="X57" s="57"/>
      <c r="Y57" s="57"/>
      <c r="Z57" s="57"/>
      <c r="AA57" s="57"/>
      <c r="AB57" s="57"/>
      <c r="AC57" s="57"/>
      <c r="AD57" s="57"/>
    </row>
    <row r="58" spans="2:30">
      <c r="T58" s="57"/>
      <c r="U58" s="57"/>
      <c r="V58" s="57"/>
      <c r="W58" s="57"/>
      <c r="X58" s="57"/>
      <c r="Y58" s="57"/>
      <c r="Z58" s="57"/>
      <c r="AA58" s="57"/>
      <c r="AB58" s="57"/>
      <c r="AC58" s="57"/>
      <c r="AD58" s="57"/>
    </row>
    <row r="59" spans="2:30">
      <c r="T59" s="57"/>
      <c r="U59" s="57"/>
      <c r="V59" s="57"/>
      <c r="W59" s="57"/>
      <c r="X59" s="57"/>
      <c r="Y59" s="57"/>
      <c r="Z59" s="57"/>
      <c r="AA59" s="57"/>
      <c r="AB59" s="57"/>
      <c r="AC59" s="57"/>
      <c r="AD59" s="57"/>
    </row>
    <row r="60" spans="2:30">
      <c r="T60" s="57"/>
      <c r="U60" s="57"/>
      <c r="V60" s="57"/>
      <c r="W60" s="57"/>
      <c r="X60" s="57"/>
      <c r="Y60" s="57"/>
      <c r="Z60" s="57"/>
      <c r="AA60" s="57"/>
      <c r="AB60" s="57"/>
      <c r="AC60" s="57"/>
      <c r="AD60" s="57"/>
    </row>
    <row r="61" spans="2:30">
      <c r="T61" s="57"/>
      <c r="U61" s="57"/>
      <c r="V61" s="57"/>
      <c r="W61" s="57"/>
      <c r="X61" s="57"/>
      <c r="Y61" s="57"/>
      <c r="Z61" s="57"/>
      <c r="AA61" s="57"/>
      <c r="AB61" s="57"/>
      <c r="AC61" s="57"/>
      <c r="AD61" s="57"/>
    </row>
    <row r="62" spans="2:30">
      <c r="T62" s="57"/>
      <c r="U62" s="57"/>
      <c r="V62" s="57"/>
      <c r="W62" s="57"/>
      <c r="X62" s="57"/>
      <c r="Y62" s="57"/>
      <c r="Z62" s="57"/>
      <c r="AA62" s="57"/>
      <c r="AB62" s="57"/>
      <c r="AC62" s="57"/>
      <c r="AD62" s="57"/>
    </row>
    <row r="63" spans="2:30">
      <c r="T63" s="57"/>
      <c r="U63" s="57"/>
      <c r="V63" s="57"/>
      <c r="W63" s="57"/>
      <c r="X63" s="57"/>
      <c r="Y63" s="57"/>
      <c r="Z63" s="57"/>
      <c r="AA63" s="57"/>
      <c r="AB63" s="57"/>
      <c r="AC63" s="57"/>
      <c r="AD63" s="57"/>
    </row>
    <row r="64" spans="2:30">
      <c r="T64" s="57"/>
      <c r="U64" s="57"/>
      <c r="V64" s="57"/>
      <c r="W64" s="57"/>
      <c r="X64" s="57"/>
      <c r="Y64" s="57"/>
      <c r="Z64" s="57"/>
      <c r="AA64" s="57"/>
      <c r="AB64" s="57"/>
      <c r="AC64" s="57"/>
      <c r="AD64" s="57"/>
    </row>
  </sheetData>
  <sheetProtection algorithmName="SHA-512" hashValue="96jD/Bj7Ab/vI+MLXyI4O4lnZSk7qZcKa2bzbruJ3D8l0NpLVs6jFibPUfe4S6PLCcd3xoiyLQGHhCUMzuCWMw==" saltValue="s8PRBll8pp5rr7POu7P5+g==" spinCount="100000" sheet="1" objects="1" scenarios="1" insertColumns="0"/>
  <protectedRanges>
    <protectedRange sqref="E22:Q22" name="site names"/>
    <protectedRange sqref="E23:Q25 E27:Q30 E32:Q34 E36:Q38 E40:Q43 C14 E23:Q25 E27:Q30 E32:Q34 E36:Q38 E40:Q43" name="Range1"/>
    <protectedRange sqref="C14:C15" name="units"/>
  </protectedRanges>
  <mergeCells count="27">
    <mergeCell ref="B41:D41"/>
    <mergeCell ref="B42:D42"/>
    <mergeCell ref="B43:D43"/>
    <mergeCell ref="B21:C21"/>
    <mergeCell ref="B14:B15"/>
    <mergeCell ref="C14:C15"/>
    <mergeCell ref="B23:D23"/>
    <mergeCell ref="B22:D22"/>
    <mergeCell ref="B30:D30"/>
    <mergeCell ref="B32:D32"/>
    <mergeCell ref="B24:D24"/>
    <mergeCell ref="G4:S19"/>
    <mergeCell ref="T22:AD64"/>
    <mergeCell ref="C46:C47"/>
    <mergeCell ref="B25:D25"/>
    <mergeCell ref="B27:D27"/>
    <mergeCell ref="B38:D38"/>
    <mergeCell ref="B40:D40"/>
    <mergeCell ref="B33:D33"/>
    <mergeCell ref="B34:D34"/>
    <mergeCell ref="B36:D36"/>
    <mergeCell ref="B37:D37"/>
    <mergeCell ref="B53:C57"/>
    <mergeCell ref="B28:D28"/>
    <mergeCell ref="B29:D29"/>
    <mergeCell ref="C8:C11"/>
    <mergeCell ref="B8:B11"/>
  </mergeCells>
  <dataValidations count="2">
    <dataValidation type="list" allowBlank="1" showInputMessage="1" showErrorMessage="1" sqref="C6" xr:uid="{CEBF3E5E-3CB3-45C8-9ABD-C26A9F581D64}">
      <formula1>INDIRECT(SUBSTITUTE(SUBSTITUTE($C$5, " ", ""), ",", ""))</formula1>
    </dataValidation>
    <dataValidation type="list" allowBlank="1" showInputMessage="1" showErrorMessage="1" sqref="C14:C15" xr:uid="{FE346B8E-3075-4C81-9228-4EAAE657AF79}">
      <formula1>"Kilogrammes, Metric tonnes, Pounds"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F2E6F28-678F-43AC-A3B8-6B224E5ACDEC}">
          <x14:formula1>
            <xm:f>'Cross reference'!$H$2:$H$10</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CC48E-448C-49D2-896E-A08954738E42}">
  <dimension ref="A1:T35"/>
  <sheetViews>
    <sheetView showGridLines="0" zoomScale="80" zoomScaleNormal="80" workbookViewId="0">
      <pane ySplit="1" topLeftCell="A5" activePane="bottomLeft" state="frozen"/>
      <selection pane="bottomLeft" activeCell="C5" sqref="C5"/>
      <selection activeCell="L3" sqref="L3"/>
    </sheetView>
  </sheetViews>
  <sheetFormatPr defaultRowHeight="14.45"/>
  <cols>
    <col min="2" max="2" width="28.7109375" customWidth="1"/>
    <col min="3" max="3" width="8.7109375" customWidth="1"/>
    <col min="4" max="4" width="17.42578125" customWidth="1"/>
    <col min="5" max="11" width="8.7109375" customWidth="1"/>
    <col min="12" max="12" width="18.42578125" customWidth="1"/>
    <col min="13" max="14" width="8.7109375" customWidth="1"/>
    <col min="15" max="15" width="17" customWidth="1"/>
    <col min="16" max="16" width="9.85546875" customWidth="1"/>
    <col min="20" max="20" width="17.42578125" customWidth="1"/>
  </cols>
  <sheetData>
    <row r="1" spans="1:20" ht="66" customHeight="1">
      <c r="B1" s="9" t="s">
        <v>25</v>
      </c>
      <c r="C1" s="9"/>
      <c r="D1" s="9"/>
      <c r="E1" s="9"/>
      <c r="F1" s="9"/>
      <c r="G1" s="9"/>
      <c r="H1" s="9"/>
      <c r="I1" s="9"/>
      <c r="J1" s="9"/>
      <c r="K1" s="9"/>
      <c r="L1" s="9"/>
      <c r="M1" s="9"/>
      <c r="N1" s="9"/>
      <c r="O1" s="9"/>
      <c r="P1" s="9"/>
      <c r="Q1" s="9"/>
      <c r="R1" s="9"/>
      <c r="S1" s="9"/>
      <c r="T1" s="9"/>
    </row>
    <row r="2" spans="1:20" ht="26.1">
      <c r="A2" s="6"/>
      <c r="B2" s="7"/>
    </row>
    <row r="3" spans="1:20" ht="18.75" customHeight="1">
      <c r="B3" s="45" t="s">
        <v>26</v>
      </c>
      <c r="C3" s="74" t="s">
        <v>27</v>
      </c>
      <c r="D3" s="74"/>
      <c r="E3" s="74"/>
      <c r="F3" s="74"/>
      <c r="G3" s="74"/>
      <c r="H3" s="74"/>
      <c r="I3" s="74"/>
      <c r="J3" s="74"/>
      <c r="K3" s="74"/>
      <c r="L3" s="74"/>
    </row>
    <row r="4" spans="1:20" ht="39" customHeight="1">
      <c r="B4" s="44" t="s">
        <v>28</v>
      </c>
      <c r="C4" s="75" t="s">
        <v>29</v>
      </c>
      <c r="D4" s="75"/>
      <c r="E4" s="75"/>
      <c r="F4" s="75"/>
      <c r="G4" s="75"/>
      <c r="H4" s="75"/>
      <c r="I4" s="75"/>
      <c r="J4" s="75"/>
      <c r="K4" s="75"/>
      <c r="L4" s="75"/>
    </row>
    <row r="5" spans="1:20" ht="409.5" customHeight="1">
      <c r="B5" s="44" t="s">
        <v>30</v>
      </c>
      <c r="C5" s="75" t="s">
        <v>31</v>
      </c>
      <c r="D5" s="75"/>
      <c r="E5" s="75"/>
      <c r="F5" s="75"/>
      <c r="G5" s="75"/>
      <c r="H5" s="75"/>
      <c r="I5" s="75"/>
      <c r="J5" s="75"/>
      <c r="K5" s="75"/>
      <c r="L5" s="75"/>
    </row>
    <row r="7" spans="1:20">
      <c r="B7" s="1"/>
      <c r="G7" s="4"/>
      <c r="H7" s="4"/>
      <c r="I7" s="4"/>
      <c r="J7" s="4"/>
      <c r="K7" s="4"/>
      <c r="L7" s="4"/>
      <c r="M7" s="4"/>
      <c r="N7" s="4"/>
      <c r="O7" s="4"/>
    </row>
    <row r="8" spans="1:20" ht="21.75" customHeight="1">
      <c r="B8" s="16" t="s">
        <v>32</v>
      </c>
      <c r="C8" s="17"/>
      <c r="D8" s="17"/>
      <c r="E8" s="18"/>
      <c r="F8" s="18"/>
      <c r="G8" s="18"/>
      <c r="H8" s="18"/>
      <c r="I8" s="18"/>
      <c r="J8" s="18"/>
      <c r="K8" s="18"/>
      <c r="L8" s="18"/>
      <c r="M8" s="18"/>
      <c r="N8" s="22"/>
      <c r="O8" s="18"/>
    </row>
    <row r="9" spans="1:20" ht="29.25" customHeight="1">
      <c r="B9" s="14" t="s">
        <v>33</v>
      </c>
      <c r="C9" s="15"/>
      <c r="D9" s="15"/>
      <c r="E9" s="15"/>
      <c r="F9" s="15"/>
      <c r="G9" s="15"/>
      <c r="H9" s="15"/>
      <c r="I9" s="15"/>
      <c r="J9" s="15"/>
      <c r="K9" s="15"/>
      <c r="L9" s="15"/>
      <c r="M9" s="79">
        <f>SUM('READ ME'!$R$40,'READ ME'!$R$36,'READ ME'!$R$32,'READ ME'!$R$27,'READ ME'!$R$23)</f>
        <v>0</v>
      </c>
      <c r="N9" s="80"/>
      <c r="O9" s="81"/>
    </row>
    <row r="10" spans="1:20" ht="21" customHeight="1">
      <c r="A10" s="23"/>
      <c r="B10" s="76" t="s">
        <v>34</v>
      </c>
      <c r="C10" s="28" t="s">
        <v>35</v>
      </c>
      <c r="D10" s="31">
        <f>IFERROR(('READ ME'!$R$23/$M$9),0)</f>
        <v>0</v>
      </c>
      <c r="E10" s="21" t="s">
        <v>36</v>
      </c>
      <c r="F10" s="21"/>
      <c r="G10" s="21"/>
      <c r="H10" s="21"/>
      <c r="I10" s="21"/>
      <c r="J10" s="21"/>
      <c r="K10" s="21"/>
      <c r="L10" s="21"/>
      <c r="M10" s="21"/>
      <c r="N10" s="21"/>
      <c r="O10" s="25"/>
    </row>
    <row r="11" spans="1:20" ht="21" customHeight="1">
      <c r="A11" s="23"/>
      <c r="B11" s="77"/>
      <c r="C11" s="29" t="s">
        <v>37</v>
      </c>
      <c r="D11" s="32">
        <f>IFERROR(('READ ME'!$R$24/'READ ME'!$R$23),0)</f>
        <v>0</v>
      </c>
      <c r="E11" s="19" t="s">
        <v>38</v>
      </c>
      <c r="F11" s="19"/>
      <c r="G11" s="19"/>
      <c r="H11" s="19"/>
      <c r="I11" s="19"/>
      <c r="J11" s="19"/>
      <c r="K11" s="19"/>
      <c r="L11" s="19"/>
      <c r="M11" s="19"/>
      <c r="N11" s="19"/>
      <c r="O11" s="26"/>
    </row>
    <row r="12" spans="1:20" ht="21" customHeight="1">
      <c r="A12" s="23"/>
      <c r="B12" s="78"/>
      <c r="C12" s="30" t="s">
        <v>39</v>
      </c>
      <c r="D12" s="33">
        <f>IFERROR(('READ ME'!$R$25/'READ ME'!$R$23),0)</f>
        <v>0</v>
      </c>
      <c r="E12" s="20" t="s">
        <v>40</v>
      </c>
      <c r="F12" s="20"/>
      <c r="G12" s="20"/>
      <c r="H12" s="20"/>
      <c r="I12" s="20"/>
      <c r="J12" s="20"/>
      <c r="K12" s="20"/>
      <c r="L12" s="20"/>
      <c r="M12" s="20"/>
      <c r="N12" s="20"/>
      <c r="O12" s="27"/>
    </row>
    <row r="13" spans="1:20" ht="21" customHeight="1">
      <c r="A13" s="23"/>
      <c r="B13" s="76" t="s">
        <v>41</v>
      </c>
      <c r="C13" s="28" t="s">
        <v>42</v>
      </c>
      <c r="D13" s="31">
        <f>IFERROR(('READ ME'!$R$27/$M$9),0)</f>
        <v>0</v>
      </c>
      <c r="E13" s="21" t="s">
        <v>43</v>
      </c>
      <c r="F13" s="21"/>
      <c r="G13" s="21"/>
      <c r="H13" s="21"/>
      <c r="I13" s="21"/>
      <c r="J13" s="21"/>
      <c r="K13" s="21"/>
      <c r="L13" s="21"/>
      <c r="M13" s="21"/>
      <c r="N13" s="21"/>
      <c r="O13" s="25"/>
    </row>
    <row r="14" spans="1:20" ht="21" customHeight="1">
      <c r="A14" s="23"/>
      <c r="B14" s="77"/>
      <c r="C14" s="29" t="s">
        <v>44</v>
      </c>
      <c r="D14" s="32">
        <f>IFERROR(('READ ME'!$R$28/'READ ME'!$R$27),0)</f>
        <v>0</v>
      </c>
      <c r="E14" s="19" t="s">
        <v>45</v>
      </c>
      <c r="F14" s="19"/>
      <c r="G14" s="19"/>
      <c r="H14" s="19"/>
      <c r="I14" s="19"/>
      <c r="J14" s="19"/>
      <c r="K14" s="19"/>
      <c r="L14" s="19"/>
      <c r="M14" s="19"/>
      <c r="N14" s="19"/>
      <c r="O14" s="26"/>
    </row>
    <row r="15" spans="1:20" ht="21" customHeight="1">
      <c r="A15" s="23"/>
      <c r="B15" s="77"/>
      <c r="C15" s="29" t="s">
        <v>46</v>
      </c>
      <c r="D15" s="32">
        <f>IFERROR(('READ ME'!$R$29/'READ ME'!$R$27),0)</f>
        <v>0</v>
      </c>
      <c r="E15" s="19" t="s">
        <v>47</v>
      </c>
      <c r="F15" s="19"/>
      <c r="G15" s="19"/>
      <c r="H15" s="19"/>
      <c r="I15" s="19"/>
      <c r="J15" s="19"/>
      <c r="K15" s="19"/>
      <c r="L15" s="19"/>
      <c r="M15" s="19"/>
      <c r="N15" s="19"/>
      <c r="O15" s="26"/>
    </row>
    <row r="16" spans="1:20" ht="21" customHeight="1">
      <c r="A16" s="23"/>
      <c r="B16" s="78"/>
      <c r="C16" s="30" t="s">
        <v>48</v>
      </c>
      <c r="D16" s="33">
        <f>IFERROR(('READ ME'!$R$30/'READ ME'!$R$27),0)</f>
        <v>0</v>
      </c>
      <c r="E16" s="20" t="s">
        <v>49</v>
      </c>
      <c r="F16" s="20"/>
      <c r="G16" s="20"/>
      <c r="H16" s="20"/>
      <c r="I16" s="20"/>
      <c r="J16" s="20"/>
      <c r="K16" s="20"/>
      <c r="L16" s="20"/>
      <c r="M16" s="20"/>
      <c r="N16" s="20"/>
      <c r="O16" s="27"/>
    </row>
    <row r="17" spans="1:15" ht="21" customHeight="1">
      <c r="A17" s="23"/>
      <c r="B17" s="76" t="s">
        <v>50</v>
      </c>
      <c r="C17" s="28" t="s">
        <v>51</v>
      </c>
      <c r="D17" s="31">
        <f>IFERROR(('READ ME'!$R$32/$M$9),0)</f>
        <v>0</v>
      </c>
      <c r="E17" s="21" t="s">
        <v>52</v>
      </c>
      <c r="F17" s="21"/>
      <c r="G17" s="21"/>
      <c r="H17" s="21"/>
      <c r="I17" s="21"/>
      <c r="J17" s="21"/>
      <c r="K17" s="21"/>
      <c r="L17" s="21"/>
      <c r="M17" s="21"/>
      <c r="N17" s="21"/>
      <c r="O17" s="25"/>
    </row>
    <row r="18" spans="1:15" ht="21" customHeight="1">
      <c r="A18" s="23"/>
      <c r="B18" s="77"/>
      <c r="C18" s="29" t="s">
        <v>53</v>
      </c>
      <c r="D18" s="32">
        <f>IFERROR(('READ ME'!$R$33/'READ ME'!$R$32),0)</f>
        <v>0</v>
      </c>
      <c r="E18" s="19" t="s">
        <v>54</v>
      </c>
      <c r="F18" s="19"/>
      <c r="G18" s="19"/>
      <c r="H18" s="19"/>
      <c r="I18" s="19"/>
      <c r="J18" s="19"/>
      <c r="K18" s="19"/>
      <c r="L18" s="19"/>
      <c r="M18" s="19"/>
      <c r="N18" s="19"/>
      <c r="O18" s="26"/>
    </row>
    <row r="19" spans="1:15" ht="21" customHeight="1">
      <c r="A19" s="23"/>
      <c r="B19" s="78"/>
      <c r="C19" s="30" t="s">
        <v>55</v>
      </c>
      <c r="D19" s="33">
        <f>IFERROR(('READ ME'!$R$34/'READ ME'!$R$32),0)</f>
        <v>0</v>
      </c>
      <c r="E19" s="20" t="s">
        <v>56</v>
      </c>
      <c r="F19" s="20"/>
      <c r="G19" s="20"/>
      <c r="H19" s="20"/>
      <c r="I19" s="20"/>
      <c r="J19" s="20"/>
      <c r="K19" s="20"/>
      <c r="L19" s="20"/>
      <c r="M19" s="20"/>
      <c r="N19" s="20"/>
      <c r="O19" s="27"/>
    </row>
    <row r="20" spans="1:15" ht="21" customHeight="1">
      <c r="A20" s="23"/>
      <c r="B20" s="76" t="s">
        <v>57</v>
      </c>
      <c r="C20" s="28" t="s">
        <v>58</v>
      </c>
      <c r="D20" s="31">
        <f>IFERROR(('READ ME'!$R$36/$M$9),0)</f>
        <v>0</v>
      </c>
      <c r="E20" s="21" t="s">
        <v>59</v>
      </c>
      <c r="F20" s="21"/>
      <c r="G20" s="21"/>
      <c r="H20" s="21"/>
      <c r="I20" s="21"/>
      <c r="J20" s="21"/>
      <c r="K20" s="21"/>
      <c r="L20" s="21"/>
      <c r="M20" s="21"/>
      <c r="N20" s="21"/>
      <c r="O20" s="25"/>
    </row>
    <row r="21" spans="1:15" ht="21" customHeight="1">
      <c r="A21" s="23"/>
      <c r="B21" s="77"/>
      <c r="C21" s="29" t="s">
        <v>60</v>
      </c>
      <c r="D21" s="32">
        <f>IFERROR(('READ ME'!$R$37/'READ ME'!$R$36),0)</f>
        <v>0</v>
      </c>
      <c r="E21" s="19" t="s">
        <v>61</v>
      </c>
      <c r="F21" s="19"/>
      <c r="G21" s="19"/>
      <c r="H21" s="19"/>
      <c r="I21" s="19"/>
      <c r="J21" s="19"/>
      <c r="K21" s="19"/>
      <c r="L21" s="19"/>
      <c r="M21" s="19"/>
      <c r="N21" s="19"/>
      <c r="O21" s="26"/>
    </row>
    <row r="22" spans="1:15" ht="21" customHeight="1">
      <c r="A22" s="23"/>
      <c r="B22" s="78"/>
      <c r="C22" s="30" t="s">
        <v>62</v>
      </c>
      <c r="D22" s="33">
        <f>IFERROR(('READ ME'!$R$38/'READ ME'!$R$36),0)</f>
        <v>0</v>
      </c>
      <c r="E22" s="20" t="s">
        <v>63</v>
      </c>
      <c r="F22" s="20"/>
      <c r="G22" s="20"/>
      <c r="H22" s="20"/>
      <c r="I22" s="20"/>
      <c r="J22" s="20"/>
      <c r="K22" s="20"/>
      <c r="L22" s="20"/>
      <c r="M22" s="20"/>
      <c r="N22" s="20"/>
      <c r="O22" s="27"/>
    </row>
    <row r="23" spans="1:15" ht="21" customHeight="1">
      <c r="A23" s="23"/>
      <c r="B23" s="76" t="s">
        <v>64</v>
      </c>
      <c r="C23" s="28" t="s">
        <v>65</v>
      </c>
      <c r="D23" s="31">
        <f>IFERROR(('READ ME'!$R$40/$M$9),0)</f>
        <v>0</v>
      </c>
      <c r="E23" s="21" t="s">
        <v>66</v>
      </c>
      <c r="F23" s="21"/>
      <c r="G23" s="21"/>
      <c r="H23" s="21"/>
      <c r="I23" s="21"/>
      <c r="J23" s="21"/>
      <c r="K23" s="21"/>
      <c r="L23" s="21"/>
      <c r="M23" s="21"/>
      <c r="N23" s="21"/>
      <c r="O23" s="25"/>
    </row>
    <row r="24" spans="1:15" ht="21" customHeight="1">
      <c r="A24" s="23"/>
      <c r="B24" s="77"/>
      <c r="C24" s="29" t="s">
        <v>67</v>
      </c>
      <c r="D24" s="32">
        <f>IFERROR(('READ ME'!$R$41/'READ ME'!$R$40),0)</f>
        <v>0</v>
      </c>
      <c r="E24" s="19" t="s">
        <v>68</v>
      </c>
      <c r="F24" s="19"/>
      <c r="G24" s="19"/>
      <c r="H24" s="19"/>
      <c r="I24" s="19"/>
      <c r="J24" s="19"/>
      <c r="K24" s="19"/>
      <c r="L24" s="19"/>
      <c r="M24" s="19"/>
      <c r="N24" s="19"/>
      <c r="O24" s="26"/>
    </row>
    <row r="25" spans="1:15" ht="21" customHeight="1">
      <c r="A25" s="23"/>
      <c r="B25" s="77"/>
      <c r="C25" s="29" t="s">
        <v>69</v>
      </c>
      <c r="D25" s="32">
        <f>IFERROR(('READ ME'!$R$42/'READ ME'!$R$40),0)</f>
        <v>0</v>
      </c>
      <c r="E25" s="19" t="s">
        <v>70</v>
      </c>
      <c r="F25" s="19"/>
      <c r="G25" s="19"/>
      <c r="H25" s="19"/>
      <c r="I25" s="19"/>
      <c r="J25" s="19"/>
      <c r="K25" s="19"/>
      <c r="L25" s="19"/>
      <c r="M25" s="19"/>
      <c r="N25" s="19"/>
      <c r="O25" s="26"/>
    </row>
    <row r="26" spans="1:15" ht="21" customHeight="1">
      <c r="A26" s="23"/>
      <c r="B26" s="78"/>
      <c r="C26" s="30" t="s">
        <v>71</v>
      </c>
      <c r="D26" s="33">
        <f>IFERROR(('READ ME'!$R$43/'READ ME'!$R$40),0)</f>
        <v>0</v>
      </c>
      <c r="E26" s="20" t="s">
        <v>72</v>
      </c>
      <c r="F26" s="20"/>
      <c r="G26" s="20"/>
      <c r="H26" s="20"/>
      <c r="I26" s="20"/>
      <c r="J26" s="20"/>
      <c r="K26" s="20"/>
      <c r="L26" s="24"/>
      <c r="M26" s="24"/>
      <c r="N26" s="20"/>
      <c r="O26" s="27"/>
    </row>
    <row r="31" spans="1:15">
      <c r="B31" s="62" t="s">
        <v>24</v>
      </c>
      <c r="C31" s="62"/>
      <c r="D31" s="62"/>
    </row>
    <row r="32" spans="1:15">
      <c r="B32" s="62"/>
      <c r="C32" s="62"/>
      <c r="D32" s="62"/>
    </row>
    <row r="33" spans="2:4">
      <c r="B33" s="62"/>
      <c r="C33" s="62"/>
      <c r="D33" s="62"/>
    </row>
    <row r="34" spans="2:4">
      <c r="B34" s="62"/>
      <c r="C34" s="62"/>
      <c r="D34" s="62"/>
    </row>
    <row r="35" spans="2:4">
      <c r="B35" s="62"/>
      <c r="C35" s="62"/>
      <c r="D35" s="62"/>
    </row>
  </sheetData>
  <sheetProtection algorithmName="SHA-512" hashValue="3Jeoum0L1Dt74YLbwd3WAUaYQty3b3zU7ttMP0jrLU+81xajQO6iFh90KJVjFqpqSAMZh/QJaJ+uPWEXTL0Z9A==" saltValue="WzRZdXQqQ2pj/SlY1LirRg==" spinCount="100000" sheet="1" objects="1" scenarios="1"/>
  <mergeCells count="10">
    <mergeCell ref="B31:D35"/>
    <mergeCell ref="M9:O9"/>
    <mergeCell ref="B10:B12"/>
    <mergeCell ref="B13:B16"/>
    <mergeCell ref="B17:B19"/>
    <mergeCell ref="C3:L3"/>
    <mergeCell ref="C4:L4"/>
    <mergeCell ref="C5:L5"/>
    <mergeCell ref="B20:B22"/>
    <mergeCell ref="B23:B26"/>
  </mergeCells>
  <phoneticPr fontId="9"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DB802-19D9-498D-B500-731D7DC47CF2}">
  <dimension ref="B1:S18"/>
  <sheetViews>
    <sheetView showGridLines="0" zoomScaleNormal="100" workbookViewId="0">
      <pane ySplit="1" topLeftCell="A8" activePane="bottomLeft" state="frozen"/>
      <selection pane="bottomLeft"/>
      <selection activeCell="L3" sqref="L3"/>
    </sheetView>
  </sheetViews>
  <sheetFormatPr defaultRowHeight="14.45"/>
  <cols>
    <col min="2" max="2" width="45.42578125" customWidth="1"/>
    <col min="3" max="15" width="8.7109375" customWidth="1"/>
    <col min="16" max="16" width="12.42578125" customWidth="1"/>
  </cols>
  <sheetData>
    <row r="1" spans="2:19" ht="66" customHeight="1">
      <c r="B1" s="9" t="s">
        <v>73</v>
      </c>
      <c r="C1" s="9"/>
      <c r="D1" s="9"/>
      <c r="E1" s="9"/>
      <c r="F1" s="9"/>
      <c r="G1" s="9"/>
      <c r="H1" s="9"/>
      <c r="I1" s="9"/>
      <c r="J1" s="9"/>
      <c r="K1" s="9"/>
      <c r="L1" s="9"/>
      <c r="M1" s="9"/>
      <c r="N1" s="9"/>
      <c r="O1" s="9"/>
      <c r="P1" s="9"/>
      <c r="Q1" s="9"/>
      <c r="R1" s="9"/>
      <c r="S1" s="9"/>
    </row>
    <row r="2" spans="2:19" ht="18.600000000000001">
      <c r="B2" s="7"/>
    </row>
    <row r="3" spans="2:19">
      <c r="B3" s="45" t="s">
        <v>26</v>
      </c>
      <c r="C3" s="87" t="s">
        <v>74</v>
      </c>
      <c r="D3" s="87"/>
      <c r="E3" s="87"/>
      <c r="F3" s="87"/>
      <c r="G3" s="87"/>
      <c r="H3" s="87"/>
      <c r="I3" s="87"/>
    </row>
    <row r="4" spans="2:19" ht="44.25" customHeight="1">
      <c r="B4" s="44" t="s">
        <v>28</v>
      </c>
      <c r="C4" s="88" t="s">
        <v>75</v>
      </c>
      <c r="D4" s="88"/>
      <c r="E4" s="88"/>
      <c r="F4" s="88"/>
      <c r="G4" s="88"/>
      <c r="H4" s="88"/>
      <c r="I4" s="88"/>
    </row>
    <row r="5" spans="2:19" ht="90" customHeight="1">
      <c r="B5" s="44" t="s">
        <v>30</v>
      </c>
      <c r="C5" s="88" t="s">
        <v>76</v>
      </c>
      <c r="D5" s="88"/>
      <c r="E5" s="88"/>
      <c r="F5" s="88"/>
      <c r="G5" s="88"/>
      <c r="H5" s="88"/>
      <c r="I5" s="88"/>
    </row>
    <row r="7" spans="2:19" ht="21.75" customHeight="1">
      <c r="B7" s="16" t="s">
        <v>32</v>
      </c>
      <c r="C7" s="17"/>
      <c r="D7" s="17"/>
      <c r="E7" s="18"/>
      <c r="F7" s="18"/>
      <c r="G7" s="18"/>
      <c r="H7" s="18"/>
      <c r="I7" s="18"/>
      <c r="J7" s="18"/>
      <c r="K7" s="18"/>
      <c r="L7" s="18"/>
      <c r="M7" s="18"/>
      <c r="N7" s="22"/>
      <c r="O7" s="18"/>
    </row>
    <row r="8" spans="2:19" ht="29.25" customHeight="1">
      <c r="B8" s="14" t="s">
        <v>33</v>
      </c>
      <c r="C8" s="15"/>
      <c r="D8" s="15"/>
      <c r="E8" s="15"/>
      <c r="F8" s="15"/>
      <c r="G8" s="15"/>
      <c r="H8" s="15"/>
      <c r="I8" s="15"/>
      <c r="J8" s="15"/>
      <c r="K8" s="15"/>
      <c r="L8" s="15"/>
      <c r="M8" s="84">
        <f>SUM('READ ME'!$R$40,'READ ME'!$R$36,'READ ME'!$R$32,'READ ME'!$R$27,'READ ME'!$R$23)</f>
        <v>0</v>
      </c>
      <c r="N8" s="85"/>
      <c r="O8" s="86"/>
    </row>
    <row r="9" spans="2:19" ht="29.25" customHeight="1">
      <c r="B9" s="89" t="s">
        <v>77</v>
      </c>
      <c r="C9" s="90"/>
      <c r="D9" s="31">
        <f>IFERROR((('READ ME'!$R$24+'READ ME'!$R$28+'READ ME'!$R$33+'READ ME'!$R$37+'READ ME'!$R$41)/('READ ME'!$R$23+'READ ME'!$R$27+'READ ME'!$R$32+'READ ME'!$R$36+'READ ME'!$R$40)),0)</f>
        <v>0</v>
      </c>
      <c r="E9" s="21" t="s">
        <v>78</v>
      </c>
      <c r="F9" s="41"/>
      <c r="G9" s="41"/>
      <c r="H9" s="41"/>
      <c r="I9" s="41"/>
      <c r="J9" s="41"/>
      <c r="K9" s="41"/>
      <c r="L9" s="41"/>
      <c r="M9" s="42"/>
      <c r="N9" s="42"/>
      <c r="O9" s="43"/>
    </row>
    <row r="10" spans="2:19" ht="29.25" customHeight="1">
      <c r="B10" s="82" t="s">
        <v>79</v>
      </c>
      <c r="C10" s="83"/>
      <c r="D10" s="47">
        <f>IFERROR((('READ ME'!$R$25+'READ ME'!$R$30+'READ ME'!$R$3)/('READ ME'!$R$23+'READ ME'!$R$27+'READ ME'!$R$32+'READ ME'!$R$36+'READ ME'!$R$40)),0)</f>
        <v>0</v>
      </c>
      <c r="E10" s="48" t="s">
        <v>80</v>
      </c>
      <c r="F10" s="49"/>
      <c r="G10" s="49"/>
      <c r="H10" s="49"/>
      <c r="I10" s="49"/>
      <c r="J10" s="49"/>
      <c r="K10" s="49"/>
      <c r="L10" s="49"/>
      <c r="M10" s="39"/>
      <c r="N10" s="39"/>
      <c r="O10" s="40"/>
    </row>
    <row r="14" spans="2:19">
      <c r="B14" s="62" t="s">
        <v>24</v>
      </c>
      <c r="C14" s="62"/>
      <c r="D14" s="62"/>
    </row>
    <row r="15" spans="2:19">
      <c r="B15" s="62"/>
      <c r="C15" s="62"/>
      <c r="D15" s="62"/>
    </row>
    <row r="16" spans="2:19">
      <c r="B16" s="62"/>
      <c r="C16" s="62"/>
      <c r="D16" s="62"/>
    </row>
    <row r="17" spans="2:4">
      <c r="B17" s="62"/>
      <c r="C17" s="62"/>
      <c r="D17" s="62"/>
    </row>
    <row r="18" spans="2:4">
      <c r="B18" s="62"/>
      <c r="C18" s="62"/>
      <c r="D18" s="62"/>
    </row>
  </sheetData>
  <sheetProtection algorithmName="SHA-512" hashValue="jnNGYTdgETwredtOePOQQ7kAm+wahvW8MER6rXLGih2ZONMjNFjjCQkVcKEf2iXEfvj7TCB/+An7d01A4XNIpw==" saltValue="XtyArORP355NmMILAxMGZQ==" spinCount="100000" sheet="1" objects="1" scenarios="1"/>
  <mergeCells count="7">
    <mergeCell ref="B14:D18"/>
    <mergeCell ref="B10:C10"/>
    <mergeCell ref="M8:O8"/>
    <mergeCell ref="C3:I3"/>
    <mergeCell ref="C4:I4"/>
    <mergeCell ref="C5:I5"/>
    <mergeCell ref="B9:C9"/>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85B27-55FF-4BFF-894F-65B5897CCE00}">
  <dimension ref="A1:S35"/>
  <sheetViews>
    <sheetView zoomScaleNormal="100" workbookViewId="0">
      <selection activeCell="B1" sqref="B1"/>
    </sheetView>
  </sheetViews>
  <sheetFormatPr defaultRowHeight="14.45"/>
  <cols>
    <col min="2" max="2" width="24.85546875" customWidth="1"/>
  </cols>
  <sheetData>
    <row r="1" spans="1:19" ht="66" customHeight="1">
      <c r="B1" s="9" t="s">
        <v>81</v>
      </c>
      <c r="C1" s="9"/>
      <c r="D1" s="9"/>
      <c r="E1" s="9"/>
      <c r="F1" s="9"/>
      <c r="G1" s="9"/>
      <c r="H1" s="9"/>
      <c r="I1" s="9"/>
      <c r="J1" s="9"/>
      <c r="K1" s="9"/>
      <c r="L1" s="9"/>
      <c r="M1" s="9"/>
      <c r="N1" s="9"/>
      <c r="O1" s="9"/>
      <c r="P1" s="9"/>
      <c r="Q1" s="9"/>
      <c r="R1" s="9"/>
      <c r="S1" s="9"/>
    </row>
    <row r="3" spans="1:19">
      <c r="B3" s="45" t="s">
        <v>26</v>
      </c>
      <c r="C3" s="87" t="s">
        <v>82</v>
      </c>
      <c r="D3" s="87"/>
      <c r="E3" s="87"/>
      <c r="F3" s="87"/>
      <c r="G3" s="87"/>
      <c r="H3" s="87"/>
      <c r="I3" s="87"/>
    </row>
    <row r="4" spans="1:19" ht="29.25" customHeight="1">
      <c r="B4" s="44" t="s">
        <v>28</v>
      </c>
      <c r="C4" s="88" t="s">
        <v>83</v>
      </c>
      <c r="D4" s="88"/>
      <c r="E4" s="88"/>
      <c r="F4" s="88"/>
      <c r="G4" s="88"/>
      <c r="H4" s="88"/>
      <c r="I4" s="88"/>
    </row>
    <row r="5" spans="1:19" ht="75.75" customHeight="1">
      <c r="B5" s="44" t="s">
        <v>30</v>
      </c>
      <c r="C5" s="88" t="s">
        <v>84</v>
      </c>
      <c r="D5" s="88"/>
      <c r="E5" s="88"/>
      <c r="F5" s="88"/>
      <c r="G5" s="88"/>
      <c r="H5" s="88"/>
      <c r="I5" s="88"/>
    </row>
    <row r="7" spans="1:19" ht="21.75" customHeight="1">
      <c r="B7" s="16" t="s">
        <v>32</v>
      </c>
      <c r="C7" s="17"/>
      <c r="D7" s="17"/>
      <c r="E7" s="18"/>
      <c r="F7" s="18"/>
      <c r="G7" s="18"/>
      <c r="H7" s="18"/>
      <c r="I7" s="18"/>
      <c r="J7" s="18"/>
      <c r="K7" s="18"/>
      <c r="L7" s="18"/>
      <c r="M7" s="18"/>
      <c r="N7" s="22"/>
      <c r="O7" s="18"/>
    </row>
    <row r="8" spans="1:19" ht="29.25" customHeight="1">
      <c r="B8" s="14" t="s">
        <v>33</v>
      </c>
      <c r="C8" s="15"/>
      <c r="D8" s="15"/>
      <c r="E8" s="15"/>
      <c r="F8" s="15"/>
      <c r="G8" s="15"/>
      <c r="H8" s="15"/>
      <c r="I8" s="15"/>
      <c r="J8" s="15"/>
      <c r="K8" s="15"/>
      <c r="L8" s="15"/>
      <c r="M8" s="84">
        <f>SUM('READ ME'!$R$40,'READ ME'!$R$36,'READ ME'!$R$32,'READ ME'!$R$27,'READ ME'!$R$23)</f>
        <v>0</v>
      </c>
      <c r="N8" s="85"/>
      <c r="O8" s="86"/>
    </row>
    <row r="9" spans="1:19" ht="21" customHeight="1">
      <c r="A9" s="23"/>
      <c r="B9" s="91" t="s">
        <v>77</v>
      </c>
      <c r="C9" s="92"/>
      <c r="D9" s="50">
        <f>IFERROR(('READ ME'!$R$28/'READ ME'!$R$27),0)</f>
        <v>0</v>
      </c>
      <c r="E9" s="24" t="s">
        <v>45</v>
      </c>
      <c r="F9" s="24"/>
      <c r="G9" s="24"/>
      <c r="H9" s="24"/>
      <c r="I9" s="24"/>
      <c r="J9" s="24"/>
      <c r="K9" s="24"/>
      <c r="L9" s="24"/>
      <c r="M9" s="24"/>
      <c r="N9" s="24"/>
      <c r="O9" s="51"/>
    </row>
    <row r="11" spans="1:19">
      <c r="B11" s="45" t="s">
        <v>26</v>
      </c>
      <c r="C11" s="87" t="s">
        <v>85</v>
      </c>
      <c r="D11" s="87"/>
      <c r="E11" s="87"/>
      <c r="F11" s="87"/>
      <c r="G11" s="87"/>
      <c r="H11" s="87"/>
      <c r="I11" s="87"/>
    </row>
    <row r="12" spans="1:19" ht="29.25" customHeight="1">
      <c r="B12" s="44" t="s">
        <v>28</v>
      </c>
      <c r="C12" s="88" t="s">
        <v>86</v>
      </c>
      <c r="D12" s="88"/>
      <c r="E12" s="88"/>
      <c r="F12" s="88"/>
      <c r="G12" s="88"/>
      <c r="H12" s="88"/>
      <c r="I12" s="88"/>
    </row>
    <row r="13" spans="1:19" ht="75.75" customHeight="1">
      <c r="B13" s="44" t="s">
        <v>30</v>
      </c>
      <c r="C13" s="88" t="s">
        <v>87</v>
      </c>
      <c r="D13" s="88"/>
      <c r="E13" s="88"/>
      <c r="F13" s="88"/>
      <c r="G13" s="88"/>
      <c r="H13" s="88"/>
      <c r="I13" s="88"/>
    </row>
    <row r="15" spans="1:19" ht="21.75" customHeight="1">
      <c r="B15" s="16" t="s">
        <v>32</v>
      </c>
      <c r="C15" s="17"/>
      <c r="D15" s="17"/>
      <c r="E15" s="18"/>
      <c r="F15" s="18"/>
      <c r="G15" s="18"/>
      <c r="H15" s="18"/>
      <c r="I15" s="18"/>
      <c r="J15" s="18"/>
      <c r="K15" s="18"/>
      <c r="L15" s="18"/>
      <c r="M15" s="18"/>
      <c r="N15" s="22"/>
      <c r="O15" s="18"/>
    </row>
    <row r="16" spans="1:19" ht="29.25" customHeight="1">
      <c r="B16" s="14" t="s">
        <v>33</v>
      </c>
      <c r="C16" s="15"/>
      <c r="D16" s="15"/>
      <c r="E16" s="15"/>
      <c r="F16" s="15"/>
      <c r="G16" s="15"/>
      <c r="H16" s="15"/>
      <c r="I16" s="15"/>
      <c r="J16" s="15"/>
      <c r="K16" s="15"/>
      <c r="L16" s="15"/>
      <c r="M16" s="84">
        <f>SUM('READ ME'!$R$40,'READ ME'!$R$36,'READ ME'!$R$32,'READ ME'!$R$27,'READ ME'!$R$23)</f>
        <v>0</v>
      </c>
      <c r="N16" s="85"/>
      <c r="O16" s="86"/>
    </row>
    <row r="17" spans="1:15" ht="21" customHeight="1">
      <c r="A17" s="23"/>
      <c r="B17" s="91" t="s">
        <v>88</v>
      </c>
      <c r="C17" s="92"/>
      <c r="D17" s="47">
        <f>IFERROR((('READ ME'!$R$25+'READ ME'!$R$30+'READ ME'!$R$3)/('READ ME'!$R$23+'READ ME'!$R$27+'READ ME'!$R$32+'READ ME'!$R$36+'READ ME'!$R$40)),0)</f>
        <v>0</v>
      </c>
      <c r="E17" s="24" t="s">
        <v>89</v>
      </c>
      <c r="F17" s="24"/>
      <c r="G17" s="24"/>
      <c r="H17" s="24"/>
      <c r="I17" s="24"/>
      <c r="J17" s="24"/>
      <c r="K17" s="24"/>
      <c r="L17" s="24"/>
      <c r="M17" s="24"/>
      <c r="N17" s="24"/>
      <c r="O17" s="26"/>
    </row>
    <row r="19" spans="1:15">
      <c r="B19" s="45" t="s">
        <v>26</v>
      </c>
      <c r="C19" s="87" t="s">
        <v>90</v>
      </c>
      <c r="D19" s="87"/>
      <c r="E19" s="87"/>
      <c r="F19" s="87"/>
      <c r="G19" s="87"/>
      <c r="H19" s="87"/>
      <c r="I19" s="87"/>
    </row>
    <row r="20" spans="1:15" ht="29.25" customHeight="1">
      <c r="B20" s="44" t="s">
        <v>28</v>
      </c>
      <c r="C20" s="88" t="s">
        <v>91</v>
      </c>
      <c r="D20" s="88"/>
      <c r="E20" s="88"/>
      <c r="F20" s="88"/>
      <c r="G20" s="88"/>
      <c r="H20" s="88"/>
      <c r="I20" s="88"/>
    </row>
    <row r="21" spans="1:15" ht="75.75" customHeight="1">
      <c r="B21" s="44" t="s">
        <v>30</v>
      </c>
      <c r="C21" s="88" t="s">
        <v>92</v>
      </c>
      <c r="D21" s="88"/>
      <c r="E21" s="88"/>
      <c r="F21" s="88"/>
      <c r="G21" s="88"/>
      <c r="H21" s="88"/>
      <c r="I21" s="88"/>
    </row>
    <row r="22" spans="1:15" ht="18" customHeight="1"/>
    <row r="23" spans="1:15" ht="15.6">
      <c r="B23" s="16" t="s">
        <v>32</v>
      </c>
      <c r="C23" s="17"/>
      <c r="D23" s="17"/>
      <c r="E23" s="18"/>
      <c r="F23" s="18"/>
      <c r="G23" s="18"/>
      <c r="H23" s="18"/>
      <c r="I23" s="18"/>
      <c r="J23" s="18"/>
      <c r="K23" s="18"/>
      <c r="L23" s="18"/>
      <c r="M23" s="18"/>
      <c r="N23" s="22"/>
      <c r="O23" s="18"/>
    </row>
    <row r="24" spans="1:15" ht="21.75" customHeight="1">
      <c r="B24" s="46" t="s">
        <v>33</v>
      </c>
      <c r="C24" s="15"/>
      <c r="D24" s="15"/>
      <c r="E24" s="15"/>
      <c r="F24" s="15"/>
      <c r="G24" s="15"/>
      <c r="H24" s="15"/>
      <c r="I24" s="15"/>
      <c r="J24" s="15"/>
      <c r="K24" s="15"/>
      <c r="L24" s="15"/>
      <c r="M24" s="84">
        <f>SUM('READ ME'!$R$40,'READ ME'!$R$36,'READ ME'!$R$32,'READ ME'!$R$27,'READ ME'!$R$23)</f>
        <v>0</v>
      </c>
      <c r="N24" s="85"/>
      <c r="O24" s="86"/>
    </row>
    <row r="25" spans="1:15" ht="21" customHeight="1">
      <c r="A25" s="23"/>
      <c r="B25" s="91" t="s">
        <v>77</v>
      </c>
      <c r="C25" s="92"/>
      <c r="D25" s="50">
        <f>IFERROR(('READ ME'!$R$24/'READ ME'!$R$23),0)</f>
        <v>0</v>
      </c>
      <c r="E25" s="24" t="s">
        <v>38</v>
      </c>
      <c r="F25" s="24"/>
      <c r="G25" s="24"/>
      <c r="H25" s="24"/>
      <c r="I25" s="24"/>
      <c r="J25" s="24"/>
      <c r="K25" s="24"/>
      <c r="L25" s="24"/>
      <c r="M25" s="24"/>
      <c r="N25" s="24"/>
      <c r="O25" s="26"/>
    </row>
    <row r="31" spans="1:15">
      <c r="B31" s="62" t="s">
        <v>24</v>
      </c>
      <c r="C31" s="62"/>
      <c r="D31" s="62"/>
    </row>
    <row r="32" spans="1:15">
      <c r="B32" s="62"/>
      <c r="C32" s="62"/>
      <c r="D32" s="62"/>
    </row>
    <row r="33" spans="2:4">
      <c r="B33" s="62"/>
      <c r="C33" s="62"/>
      <c r="D33" s="62"/>
    </row>
    <row r="34" spans="2:4">
      <c r="B34" s="62"/>
      <c r="C34" s="62"/>
      <c r="D34" s="62"/>
    </row>
    <row r="35" spans="2:4">
      <c r="B35" s="62"/>
      <c r="C35" s="62"/>
      <c r="D35" s="62"/>
    </row>
  </sheetData>
  <sheetProtection algorithmName="SHA-512" hashValue="GasRHmQ0XNy1j1UigS9erR8q9U5d9DG8tlBv2oCeqVQCWAEkr1+uON1nizi8HtrVnLVBfLLopP1RQj0kaTzcNA==" saltValue="UvLfqBpOqjQgIBB8ch5I+Q==" spinCount="100000" sheet="1" objects="1" scenarios="1"/>
  <mergeCells count="16">
    <mergeCell ref="B31:D35"/>
    <mergeCell ref="B25:C25"/>
    <mergeCell ref="M8:O8"/>
    <mergeCell ref="C19:I19"/>
    <mergeCell ref="C5:I5"/>
    <mergeCell ref="C3:I3"/>
    <mergeCell ref="C4:I4"/>
    <mergeCell ref="M24:O24"/>
    <mergeCell ref="M16:O16"/>
    <mergeCell ref="C20:I20"/>
    <mergeCell ref="C21:I21"/>
    <mergeCell ref="B9:C9"/>
    <mergeCell ref="C11:I11"/>
    <mergeCell ref="C12:I12"/>
    <mergeCell ref="C13:I13"/>
    <mergeCell ref="B17:C1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77DA8-ADE3-4D29-A43C-1B651A9A5998}">
  <sheetPr>
    <tabColor theme="9"/>
  </sheetPr>
  <dimension ref="A1:R370"/>
  <sheetViews>
    <sheetView topLeftCell="A131" workbookViewId="0">
      <selection activeCell="B138" sqref="B138"/>
    </sheetView>
  </sheetViews>
  <sheetFormatPr defaultRowHeight="14.45"/>
  <cols>
    <col min="1" max="1" width="40.7109375" bestFit="1" customWidth="1"/>
    <col min="2" max="2" width="53.42578125" bestFit="1" customWidth="1"/>
    <col min="3" max="3" width="28" customWidth="1"/>
    <col min="10" max="10" width="22" customWidth="1"/>
    <col min="11" max="11" width="31.42578125" customWidth="1"/>
    <col min="12" max="12" width="24.7109375" customWidth="1"/>
    <col min="13" max="13" width="12.7109375" customWidth="1"/>
    <col min="14" max="14" width="31.7109375" customWidth="1"/>
    <col min="16" max="16" width="18.5703125" customWidth="1"/>
    <col min="17" max="17" width="25.28515625" customWidth="1"/>
    <col min="18" max="18" width="11.85546875" customWidth="1"/>
  </cols>
  <sheetData>
    <row r="1" spans="1:18">
      <c r="A1" t="s">
        <v>93</v>
      </c>
      <c r="B1" t="s">
        <v>30</v>
      </c>
      <c r="C1" t="s">
        <v>94</v>
      </c>
      <c r="H1" s="2" t="s">
        <v>95</v>
      </c>
      <c r="J1" t="s">
        <v>96</v>
      </c>
      <c r="K1" t="s">
        <v>97</v>
      </c>
      <c r="L1" t="s">
        <v>98</v>
      </c>
      <c r="M1" t="s">
        <v>99</v>
      </c>
      <c r="N1" t="s">
        <v>100</v>
      </c>
      <c r="O1" t="s">
        <v>101</v>
      </c>
      <c r="P1" t="s">
        <v>102</v>
      </c>
      <c r="Q1" t="s">
        <v>103</v>
      </c>
      <c r="R1" t="s">
        <v>104</v>
      </c>
    </row>
    <row r="2" spans="1:18">
      <c r="A2" t="s">
        <v>105</v>
      </c>
      <c r="B2" s="8" t="s">
        <v>106</v>
      </c>
      <c r="C2" t="s">
        <v>107</v>
      </c>
      <c r="H2" t="s">
        <v>108</v>
      </c>
      <c r="J2" t="s">
        <v>105</v>
      </c>
      <c r="K2" t="s">
        <v>109</v>
      </c>
      <c r="L2" t="s">
        <v>110</v>
      </c>
      <c r="M2" t="s">
        <v>111</v>
      </c>
      <c r="N2" t="s">
        <v>112</v>
      </c>
      <c r="O2" t="s">
        <v>113</v>
      </c>
      <c r="P2" t="s">
        <v>114</v>
      </c>
      <c r="Q2" t="s">
        <v>115</v>
      </c>
      <c r="R2" t="s">
        <v>104</v>
      </c>
    </row>
    <row r="3" spans="1:18">
      <c r="A3" t="s">
        <v>109</v>
      </c>
      <c r="B3" s="8" t="s">
        <v>106</v>
      </c>
      <c r="C3" t="s">
        <v>116</v>
      </c>
      <c r="H3" t="s">
        <v>99</v>
      </c>
      <c r="J3" t="s">
        <v>117</v>
      </c>
      <c r="K3" t="s">
        <v>118</v>
      </c>
      <c r="L3" t="s">
        <v>119</v>
      </c>
      <c r="M3" t="s">
        <v>120</v>
      </c>
      <c r="N3" t="s">
        <v>121</v>
      </c>
      <c r="O3" t="s">
        <v>122</v>
      </c>
      <c r="Q3" t="s">
        <v>123</v>
      </c>
    </row>
    <row r="4" spans="1:18">
      <c r="A4" t="s">
        <v>117</v>
      </c>
      <c r="B4" s="8" t="s">
        <v>106</v>
      </c>
      <c r="C4" t="s">
        <v>107</v>
      </c>
      <c r="H4" t="s">
        <v>116</v>
      </c>
      <c r="J4" t="s">
        <v>124</v>
      </c>
      <c r="K4" t="s">
        <v>125</v>
      </c>
      <c r="L4" t="s">
        <v>126</v>
      </c>
      <c r="M4" t="s">
        <v>127</v>
      </c>
      <c r="N4" t="s">
        <v>128</v>
      </c>
      <c r="O4" t="s">
        <v>129</v>
      </c>
    </row>
    <row r="5" spans="1:18">
      <c r="A5" t="s">
        <v>110</v>
      </c>
      <c r="B5" s="8" t="s">
        <v>27</v>
      </c>
      <c r="C5" t="s">
        <v>130</v>
      </c>
      <c r="H5" t="s">
        <v>107</v>
      </c>
      <c r="J5" t="s">
        <v>131</v>
      </c>
      <c r="K5" t="s">
        <v>132</v>
      </c>
      <c r="L5" t="s">
        <v>133</v>
      </c>
      <c r="M5" t="s">
        <v>134</v>
      </c>
      <c r="N5" t="s">
        <v>135</v>
      </c>
      <c r="O5" t="s">
        <v>136</v>
      </c>
    </row>
    <row r="6" spans="1:18">
      <c r="A6" t="s">
        <v>124</v>
      </c>
      <c r="B6" s="8" t="s">
        <v>106</v>
      </c>
      <c r="C6" t="s">
        <v>107</v>
      </c>
      <c r="H6" t="s">
        <v>130</v>
      </c>
      <c r="J6" t="s">
        <v>137</v>
      </c>
      <c r="K6" t="s">
        <v>138</v>
      </c>
      <c r="L6" t="s">
        <v>139</v>
      </c>
      <c r="M6" t="s">
        <v>140</v>
      </c>
    </row>
    <row r="7" spans="1:18">
      <c r="A7" t="s">
        <v>118</v>
      </c>
      <c r="B7" s="8" t="s">
        <v>106</v>
      </c>
      <c r="C7" t="s">
        <v>116</v>
      </c>
      <c r="H7" t="s">
        <v>104</v>
      </c>
      <c r="J7" t="s">
        <v>141</v>
      </c>
      <c r="K7" t="s">
        <v>142</v>
      </c>
      <c r="L7" t="s">
        <v>143</v>
      </c>
      <c r="M7" t="s">
        <v>144</v>
      </c>
    </row>
    <row r="8" spans="1:18">
      <c r="A8" t="s">
        <v>131</v>
      </c>
      <c r="B8" s="8" t="s">
        <v>106</v>
      </c>
      <c r="C8" t="s">
        <v>107</v>
      </c>
      <c r="H8" t="s">
        <v>145</v>
      </c>
      <c r="J8" t="s">
        <v>146</v>
      </c>
      <c r="K8" t="s">
        <v>147</v>
      </c>
      <c r="L8" t="s">
        <v>148</v>
      </c>
      <c r="M8" t="s">
        <v>149</v>
      </c>
    </row>
    <row r="9" spans="1:18">
      <c r="A9" t="s">
        <v>119</v>
      </c>
      <c r="B9" s="8" t="s">
        <v>27</v>
      </c>
      <c r="C9" t="s">
        <v>130</v>
      </c>
      <c r="H9" t="s">
        <v>150</v>
      </c>
      <c r="J9" t="s">
        <v>151</v>
      </c>
      <c r="K9" t="s">
        <v>152</v>
      </c>
      <c r="L9" t="s">
        <v>153</v>
      </c>
      <c r="M9" t="s">
        <v>154</v>
      </c>
    </row>
    <row r="10" spans="1:18">
      <c r="A10" t="s">
        <v>125</v>
      </c>
      <c r="B10" s="8" t="s">
        <v>106</v>
      </c>
      <c r="C10" t="s">
        <v>116</v>
      </c>
      <c r="H10" t="s">
        <v>101</v>
      </c>
      <c r="J10" t="s">
        <v>155</v>
      </c>
      <c r="K10" t="s">
        <v>156</v>
      </c>
      <c r="L10" t="s">
        <v>157</v>
      </c>
      <c r="M10" t="s">
        <v>158</v>
      </c>
    </row>
    <row r="11" spans="1:18">
      <c r="A11" t="s">
        <v>137</v>
      </c>
      <c r="B11" s="8" t="s">
        <v>106</v>
      </c>
      <c r="C11" t="s">
        <v>107</v>
      </c>
      <c r="J11" t="s">
        <v>159</v>
      </c>
      <c r="K11" t="s">
        <v>160</v>
      </c>
      <c r="L11" t="s">
        <v>161</v>
      </c>
      <c r="M11" t="s">
        <v>162</v>
      </c>
    </row>
    <row r="12" spans="1:18">
      <c r="A12" t="s">
        <v>141</v>
      </c>
      <c r="B12" s="8" t="s">
        <v>106</v>
      </c>
      <c r="C12" t="s">
        <v>107</v>
      </c>
      <c r="J12" t="s">
        <v>163</v>
      </c>
      <c r="K12" t="s">
        <v>164</v>
      </c>
      <c r="L12" t="s">
        <v>165</v>
      </c>
      <c r="M12" t="s">
        <v>166</v>
      </c>
    </row>
    <row r="13" spans="1:18">
      <c r="A13" t="s">
        <v>146</v>
      </c>
      <c r="B13" s="8" t="s">
        <v>106</v>
      </c>
      <c r="C13" t="s">
        <v>107</v>
      </c>
      <c r="J13" t="s">
        <v>167</v>
      </c>
      <c r="K13" t="s">
        <v>168</v>
      </c>
      <c r="L13" t="s">
        <v>169</v>
      </c>
      <c r="M13" t="s">
        <v>170</v>
      </c>
    </row>
    <row r="14" spans="1:18">
      <c r="A14" t="s">
        <v>151</v>
      </c>
      <c r="B14" s="8" t="s">
        <v>106</v>
      </c>
      <c r="C14" t="s">
        <v>107</v>
      </c>
      <c r="J14" t="s">
        <v>171</v>
      </c>
      <c r="K14" t="s">
        <v>172</v>
      </c>
      <c r="L14" t="s">
        <v>173</v>
      </c>
      <c r="M14" t="s">
        <v>174</v>
      </c>
    </row>
    <row r="15" spans="1:18">
      <c r="A15" t="s">
        <v>132</v>
      </c>
      <c r="B15" s="8" t="s">
        <v>106</v>
      </c>
      <c r="C15" t="s">
        <v>116</v>
      </c>
      <c r="J15" t="s">
        <v>175</v>
      </c>
      <c r="K15" t="s">
        <v>176</v>
      </c>
      <c r="L15" t="s">
        <v>177</v>
      </c>
      <c r="M15" t="s">
        <v>178</v>
      </c>
    </row>
    <row r="16" spans="1:18">
      <c r="A16" t="s">
        <v>138</v>
      </c>
      <c r="B16" s="8" t="s">
        <v>106</v>
      </c>
      <c r="C16" t="s">
        <v>116</v>
      </c>
      <c r="J16" t="s">
        <v>179</v>
      </c>
      <c r="K16" t="s">
        <v>180</v>
      </c>
      <c r="L16" t="s">
        <v>181</v>
      </c>
      <c r="M16" t="s">
        <v>182</v>
      </c>
    </row>
    <row r="17" spans="1:12">
      <c r="A17" t="s">
        <v>142</v>
      </c>
      <c r="B17" s="8" t="s">
        <v>106</v>
      </c>
      <c r="C17" t="s">
        <v>116</v>
      </c>
      <c r="J17" t="s">
        <v>183</v>
      </c>
      <c r="K17" t="s">
        <v>184</v>
      </c>
      <c r="L17" t="s">
        <v>185</v>
      </c>
    </row>
    <row r="18" spans="1:12">
      <c r="A18" t="s">
        <v>147</v>
      </c>
      <c r="B18" s="8" t="s">
        <v>106</v>
      </c>
      <c r="C18" t="s">
        <v>116</v>
      </c>
      <c r="J18" t="s">
        <v>186</v>
      </c>
      <c r="K18" t="s">
        <v>187</v>
      </c>
      <c r="L18" t="s">
        <v>188</v>
      </c>
    </row>
    <row r="19" spans="1:12">
      <c r="A19" t="s">
        <v>152</v>
      </c>
      <c r="B19" s="8" t="s">
        <v>106</v>
      </c>
      <c r="C19" t="s">
        <v>116</v>
      </c>
      <c r="J19" t="s">
        <v>189</v>
      </c>
      <c r="K19" t="s">
        <v>190</v>
      </c>
      <c r="L19" t="s">
        <v>191</v>
      </c>
    </row>
    <row r="20" spans="1:12">
      <c r="A20" t="s">
        <v>111</v>
      </c>
      <c r="B20" s="8" t="s">
        <v>106</v>
      </c>
      <c r="C20" t="s">
        <v>99</v>
      </c>
      <c r="J20" t="s">
        <v>192</v>
      </c>
      <c r="K20" t="s">
        <v>193</v>
      </c>
      <c r="L20" t="s">
        <v>194</v>
      </c>
    </row>
    <row r="21" spans="1:12">
      <c r="A21" t="s">
        <v>120</v>
      </c>
      <c r="B21" s="8" t="s">
        <v>106</v>
      </c>
      <c r="C21" t="s">
        <v>99</v>
      </c>
      <c r="J21" t="s">
        <v>195</v>
      </c>
      <c r="K21" t="s">
        <v>196</v>
      </c>
      <c r="L21" t="s">
        <v>197</v>
      </c>
    </row>
    <row r="22" spans="1:12">
      <c r="A22" t="s">
        <v>155</v>
      </c>
      <c r="B22" s="8" t="s">
        <v>106</v>
      </c>
      <c r="C22" t="s">
        <v>107</v>
      </c>
      <c r="J22" t="s">
        <v>198</v>
      </c>
      <c r="K22" t="s">
        <v>199</v>
      </c>
      <c r="L22" t="s">
        <v>200</v>
      </c>
    </row>
    <row r="23" spans="1:12">
      <c r="A23" t="s">
        <v>127</v>
      </c>
      <c r="B23" s="8" t="s">
        <v>106</v>
      </c>
      <c r="C23" t="s">
        <v>99</v>
      </c>
      <c r="J23" t="s">
        <v>201</v>
      </c>
      <c r="K23" t="s">
        <v>202</v>
      </c>
      <c r="L23" t="s">
        <v>203</v>
      </c>
    </row>
    <row r="24" spans="1:12">
      <c r="A24" t="s">
        <v>159</v>
      </c>
      <c r="B24" s="8" t="s">
        <v>106</v>
      </c>
      <c r="C24" t="s">
        <v>107</v>
      </c>
      <c r="J24" t="s">
        <v>204</v>
      </c>
      <c r="K24" t="s">
        <v>205</v>
      </c>
      <c r="L24" t="s">
        <v>206</v>
      </c>
    </row>
    <row r="25" spans="1:12">
      <c r="A25" t="s">
        <v>163</v>
      </c>
      <c r="B25" s="8" t="s">
        <v>106</v>
      </c>
      <c r="C25" t="s">
        <v>107</v>
      </c>
      <c r="J25" t="s">
        <v>207</v>
      </c>
      <c r="K25" t="s">
        <v>208</v>
      </c>
      <c r="L25" t="s">
        <v>209</v>
      </c>
    </row>
    <row r="26" spans="1:12">
      <c r="A26" t="s">
        <v>167</v>
      </c>
      <c r="B26" s="8" t="s">
        <v>106</v>
      </c>
      <c r="C26" t="s">
        <v>107</v>
      </c>
      <c r="J26" t="s">
        <v>210</v>
      </c>
      <c r="K26" t="s">
        <v>211</v>
      </c>
      <c r="L26" t="s">
        <v>212</v>
      </c>
    </row>
    <row r="27" spans="1:12">
      <c r="A27" t="s">
        <v>171</v>
      </c>
      <c r="B27" s="8" t="s">
        <v>106</v>
      </c>
      <c r="C27" t="s">
        <v>107</v>
      </c>
      <c r="J27" t="s">
        <v>213</v>
      </c>
      <c r="K27" t="s">
        <v>214</v>
      </c>
      <c r="L27" t="s">
        <v>215</v>
      </c>
    </row>
    <row r="28" spans="1:12">
      <c r="A28" t="s">
        <v>175</v>
      </c>
      <c r="B28" s="8" t="s">
        <v>106</v>
      </c>
      <c r="C28" t="s">
        <v>107</v>
      </c>
      <c r="J28" t="s">
        <v>216</v>
      </c>
      <c r="K28" t="s">
        <v>217</v>
      </c>
      <c r="L28" t="s">
        <v>218</v>
      </c>
    </row>
    <row r="29" spans="1:12">
      <c r="A29" t="s">
        <v>179</v>
      </c>
      <c r="B29" s="8" t="s">
        <v>106</v>
      </c>
      <c r="C29" t="s">
        <v>107</v>
      </c>
      <c r="J29" t="s">
        <v>219</v>
      </c>
      <c r="K29" t="s">
        <v>220</v>
      </c>
      <c r="L29" t="s">
        <v>221</v>
      </c>
    </row>
    <row r="30" spans="1:12">
      <c r="A30" t="s">
        <v>126</v>
      </c>
      <c r="B30" s="8" t="s">
        <v>27</v>
      </c>
      <c r="C30" t="s">
        <v>130</v>
      </c>
      <c r="J30" t="s">
        <v>222</v>
      </c>
      <c r="K30" t="s">
        <v>223</v>
      </c>
      <c r="L30" t="s">
        <v>224</v>
      </c>
    </row>
    <row r="31" spans="1:12">
      <c r="A31" t="s">
        <v>133</v>
      </c>
      <c r="B31" s="8" t="s">
        <v>27</v>
      </c>
      <c r="C31" t="s">
        <v>130</v>
      </c>
      <c r="J31" t="s">
        <v>225</v>
      </c>
      <c r="K31" t="s">
        <v>226</v>
      </c>
      <c r="L31" t="s">
        <v>227</v>
      </c>
    </row>
    <row r="32" spans="1:12">
      <c r="A32" t="s">
        <v>156</v>
      </c>
      <c r="B32" s="8" t="s">
        <v>106</v>
      </c>
      <c r="C32" t="s">
        <v>116</v>
      </c>
      <c r="H32" s="8"/>
      <c r="J32" t="s">
        <v>228</v>
      </c>
      <c r="K32" t="s">
        <v>229</v>
      </c>
      <c r="L32" t="s">
        <v>230</v>
      </c>
    </row>
    <row r="33" spans="1:12">
      <c r="A33" t="s">
        <v>112</v>
      </c>
      <c r="B33" s="8" t="s">
        <v>106</v>
      </c>
      <c r="C33" t="s">
        <v>108</v>
      </c>
      <c r="J33" t="s">
        <v>231</v>
      </c>
      <c r="K33" t="s">
        <v>232</v>
      </c>
      <c r="L33" t="s">
        <v>233</v>
      </c>
    </row>
    <row r="34" spans="1:12">
      <c r="A34" t="s">
        <v>160</v>
      </c>
      <c r="B34" s="8" t="s">
        <v>106</v>
      </c>
      <c r="C34" t="s">
        <v>116</v>
      </c>
      <c r="H34" s="2"/>
      <c r="J34" t="s">
        <v>234</v>
      </c>
      <c r="K34" t="s">
        <v>235</v>
      </c>
      <c r="L34" t="s">
        <v>236</v>
      </c>
    </row>
    <row r="35" spans="1:12">
      <c r="A35" t="s">
        <v>183</v>
      </c>
      <c r="B35" s="8" t="s">
        <v>106</v>
      </c>
      <c r="C35" t="s">
        <v>107</v>
      </c>
      <c r="H35" s="8"/>
      <c r="J35" t="s">
        <v>237</v>
      </c>
      <c r="K35" t="s">
        <v>238</v>
      </c>
      <c r="L35" t="s">
        <v>239</v>
      </c>
    </row>
    <row r="36" spans="1:12">
      <c r="A36" t="s">
        <v>139</v>
      </c>
      <c r="B36" s="8" t="s">
        <v>27</v>
      </c>
      <c r="C36" t="s">
        <v>130</v>
      </c>
      <c r="J36" t="s">
        <v>240</v>
      </c>
      <c r="K36" t="s">
        <v>241</v>
      </c>
    </row>
    <row r="37" spans="1:12">
      <c r="A37" t="s">
        <v>164</v>
      </c>
      <c r="B37" s="8" t="s">
        <v>106</v>
      </c>
      <c r="C37" t="s">
        <v>116</v>
      </c>
      <c r="J37" t="s">
        <v>242</v>
      </c>
      <c r="K37" t="s">
        <v>243</v>
      </c>
    </row>
    <row r="38" spans="1:12">
      <c r="A38" t="s">
        <v>168</v>
      </c>
      <c r="B38" s="8" t="s">
        <v>106</v>
      </c>
      <c r="C38" t="s">
        <v>116</v>
      </c>
      <c r="H38" s="8"/>
      <c r="J38" t="s">
        <v>244</v>
      </c>
      <c r="K38" t="s">
        <v>245</v>
      </c>
    </row>
    <row r="39" spans="1:12">
      <c r="A39" t="s">
        <v>172</v>
      </c>
      <c r="B39" s="8" t="s">
        <v>106</v>
      </c>
      <c r="C39" t="s">
        <v>116</v>
      </c>
      <c r="J39" t="s">
        <v>246</v>
      </c>
      <c r="K39" t="s">
        <v>247</v>
      </c>
    </row>
    <row r="40" spans="1:12">
      <c r="A40" t="s">
        <v>176</v>
      </c>
      <c r="B40" s="8" t="s">
        <v>106</v>
      </c>
      <c r="C40" t="s">
        <v>116</v>
      </c>
      <c r="J40" t="s">
        <v>248</v>
      </c>
      <c r="K40" t="s">
        <v>249</v>
      </c>
    </row>
    <row r="41" spans="1:12">
      <c r="A41" t="s">
        <v>186</v>
      </c>
      <c r="B41" s="8" t="s">
        <v>106</v>
      </c>
      <c r="C41" t="s">
        <v>107</v>
      </c>
      <c r="J41" t="s">
        <v>250</v>
      </c>
      <c r="K41" t="s">
        <v>251</v>
      </c>
    </row>
    <row r="42" spans="1:12">
      <c r="A42" t="s">
        <v>180</v>
      </c>
      <c r="B42" s="8" t="s">
        <v>106</v>
      </c>
      <c r="C42" t="s">
        <v>116</v>
      </c>
      <c r="J42" t="s">
        <v>252</v>
      </c>
      <c r="K42" t="s">
        <v>253</v>
      </c>
    </row>
    <row r="43" spans="1:12">
      <c r="A43" t="s">
        <v>184</v>
      </c>
      <c r="B43" s="8" t="s">
        <v>106</v>
      </c>
      <c r="C43" t="s">
        <v>116</v>
      </c>
      <c r="J43" t="s">
        <v>254</v>
      </c>
      <c r="K43" t="s">
        <v>255</v>
      </c>
    </row>
    <row r="44" spans="1:12">
      <c r="A44" t="s">
        <v>187</v>
      </c>
      <c r="B44" s="8" t="s">
        <v>106</v>
      </c>
      <c r="C44" t="s">
        <v>116</v>
      </c>
      <c r="J44" t="s">
        <v>256</v>
      </c>
      <c r="K44" t="s">
        <v>257</v>
      </c>
    </row>
    <row r="45" spans="1:12">
      <c r="A45" t="s">
        <v>190</v>
      </c>
      <c r="B45" s="8" t="s">
        <v>106</v>
      </c>
      <c r="C45" t="s">
        <v>116</v>
      </c>
      <c r="J45" t="s">
        <v>258</v>
      </c>
      <c r="K45" t="s">
        <v>259</v>
      </c>
    </row>
    <row r="46" spans="1:12">
      <c r="A46" t="s">
        <v>189</v>
      </c>
      <c r="B46" s="8" t="s">
        <v>106</v>
      </c>
      <c r="C46" t="s">
        <v>107</v>
      </c>
      <c r="J46" t="s">
        <v>260</v>
      </c>
      <c r="K46" t="s">
        <v>261</v>
      </c>
    </row>
    <row r="47" spans="1:12">
      <c r="A47" t="s">
        <v>193</v>
      </c>
      <c r="B47" s="8" t="s">
        <v>106</v>
      </c>
      <c r="C47" t="s">
        <v>116</v>
      </c>
      <c r="J47" t="s">
        <v>262</v>
      </c>
      <c r="K47" t="s">
        <v>263</v>
      </c>
    </row>
    <row r="48" spans="1:12">
      <c r="A48" t="s">
        <v>196</v>
      </c>
      <c r="B48" s="8" t="s">
        <v>106</v>
      </c>
      <c r="C48" t="s">
        <v>116</v>
      </c>
      <c r="J48" t="s">
        <v>264</v>
      </c>
      <c r="K48" t="s">
        <v>265</v>
      </c>
    </row>
    <row r="49" spans="1:11">
      <c r="A49" t="s">
        <v>199</v>
      </c>
      <c r="B49" s="8" t="s">
        <v>106</v>
      </c>
      <c r="C49" t="s">
        <v>116</v>
      </c>
      <c r="J49" t="s">
        <v>266</v>
      </c>
      <c r="K49" t="s">
        <v>267</v>
      </c>
    </row>
    <row r="50" spans="1:11">
      <c r="A50" t="s">
        <v>202</v>
      </c>
      <c r="B50" s="8" t="s">
        <v>106</v>
      </c>
      <c r="C50" t="s">
        <v>116</v>
      </c>
      <c r="J50" t="s">
        <v>268</v>
      </c>
      <c r="K50" t="s">
        <v>269</v>
      </c>
    </row>
    <row r="51" spans="1:11">
      <c r="A51" t="s">
        <v>205</v>
      </c>
      <c r="B51" s="8" t="s">
        <v>106</v>
      </c>
      <c r="C51" t="s">
        <v>116</v>
      </c>
      <c r="J51" t="s">
        <v>270</v>
      </c>
      <c r="K51" t="s">
        <v>271</v>
      </c>
    </row>
    <row r="52" spans="1:11">
      <c r="A52" t="s">
        <v>192</v>
      </c>
      <c r="B52" s="8" t="s">
        <v>106</v>
      </c>
      <c r="C52" t="s">
        <v>107</v>
      </c>
      <c r="J52" t="s">
        <v>272</v>
      </c>
      <c r="K52" t="s">
        <v>273</v>
      </c>
    </row>
    <row r="53" spans="1:11">
      <c r="A53" t="s">
        <v>195</v>
      </c>
      <c r="B53" s="8" t="s">
        <v>106</v>
      </c>
      <c r="C53" t="s">
        <v>107</v>
      </c>
      <c r="J53" t="s">
        <v>274</v>
      </c>
      <c r="K53" t="s">
        <v>275</v>
      </c>
    </row>
    <row r="54" spans="1:11">
      <c r="A54" t="s">
        <v>208</v>
      </c>
      <c r="B54" s="8" t="s">
        <v>106</v>
      </c>
      <c r="C54" t="s">
        <v>116</v>
      </c>
      <c r="J54" t="s">
        <v>276</v>
      </c>
      <c r="K54" t="s">
        <v>277</v>
      </c>
    </row>
    <row r="55" spans="1:11">
      <c r="A55" t="s">
        <v>211</v>
      </c>
      <c r="B55" s="8" t="s">
        <v>106</v>
      </c>
      <c r="C55" t="s">
        <v>116</v>
      </c>
      <c r="J55" t="s">
        <v>278</v>
      </c>
      <c r="K55" t="s">
        <v>279</v>
      </c>
    </row>
    <row r="56" spans="1:11">
      <c r="A56" t="s">
        <v>214</v>
      </c>
      <c r="B56" s="8" t="s">
        <v>106</v>
      </c>
      <c r="C56" t="s">
        <v>116</v>
      </c>
      <c r="J56" t="s">
        <v>280</v>
      </c>
      <c r="K56" t="s">
        <v>281</v>
      </c>
    </row>
    <row r="57" spans="1:11">
      <c r="A57" t="s">
        <v>134</v>
      </c>
      <c r="B57" s="8" t="s">
        <v>106</v>
      </c>
      <c r="C57" t="s">
        <v>99</v>
      </c>
      <c r="J57" t="s">
        <v>282</v>
      </c>
      <c r="K57" t="s">
        <v>283</v>
      </c>
    </row>
    <row r="58" spans="1:11">
      <c r="A58" t="s">
        <v>198</v>
      </c>
      <c r="B58" s="8" t="s">
        <v>106</v>
      </c>
      <c r="C58" t="s">
        <v>107</v>
      </c>
      <c r="J58" t="s">
        <v>284</v>
      </c>
      <c r="K58" t="s">
        <v>285</v>
      </c>
    </row>
    <row r="59" spans="1:11">
      <c r="A59" t="s">
        <v>201</v>
      </c>
      <c r="B59" s="8" t="s">
        <v>106</v>
      </c>
      <c r="C59" t="s">
        <v>107</v>
      </c>
      <c r="J59" t="s">
        <v>286</v>
      </c>
      <c r="K59" t="s">
        <v>287</v>
      </c>
    </row>
    <row r="60" spans="1:11">
      <c r="A60" t="s">
        <v>143</v>
      </c>
      <c r="B60" s="8" t="s">
        <v>27</v>
      </c>
      <c r="C60" t="s">
        <v>130</v>
      </c>
      <c r="J60" t="s">
        <v>288</v>
      </c>
      <c r="K60" t="s">
        <v>289</v>
      </c>
    </row>
    <row r="61" spans="1:11">
      <c r="A61" t="s">
        <v>217</v>
      </c>
      <c r="B61" s="8" t="s">
        <v>106</v>
      </c>
      <c r="C61" t="s">
        <v>116</v>
      </c>
      <c r="J61" t="s">
        <v>290</v>
      </c>
      <c r="K61" t="s">
        <v>291</v>
      </c>
    </row>
    <row r="62" spans="1:11">
      <c r="A62" t="s">
        <v>220</v>
      </c>
      <c r="B62" s="8" t="s">
        <v>106</v>
      </c>
      <c r="C62" t="s">
        <v>116</v>
      </c>
      <c r="J62" t="s">
        <v>292</v>
      </c>
      <c r="K62" t="s">
        <v>293</v>
      </c>
    </row>
    <row r="63" spans="1:11">
      <c r="A63" t="s">
        <v>223</v>
      </c>
      <c r="B63" s="8" t="s">
        <v>106</v>
      </c>
      <c r="C63" t="s">
        <v>116</v>
      </c>
      <c r="J63" t="s">
        <v>294</v>
      </c>
      <c r="K63" t="s">
        <v>295</v>
      </c>
    </row>
    <row r="64" spans="1:11">
      <c r="A64" t="s">
        <v>226</v>
      </c>
      <c r="B64" s="8" t="s">
        <v>106</v>
      </c>
      <c r="C64" t="s">
        <v>116</v>
      </c>
      <c r="J64" t="s">
        <v>296</v>
      </c>
      <c r="K64" t="s">
        <v>297</v>
      </c>
    </row>
    <row r="65" spans="1:11">
      <c r="A65" t="s">
        <v>204</v>
      </c>
      <c r="B65" s="8" t="s">
        <v>106</v>
      </c>
      <c r="C65" t="s">
        <v>107</v>
      </c>
      <c r="J65" t="s">
        <v>298</v>
      </c>
      <c r="K65" t="s">
        <v>299</v>
      </c>
    </row>
    <row r="66" spans="1:11">
      <c r="A66" t="s">
        <v>207</v>
      </c>
      <c r="B66" s="8" t="s">
        <v>106</v>
      </c>
      <c r="C66" t="s">
        <v>107</v>
      </c>
      <c r="J66" t="s">
        <v>300</v>
      </c>
      <c r="K66" t="s">
        <v>301</v>
      </c>
    </row>
    <row r="67" spans="1:11">
      <c r="A67" t="s">
        <v>229</v>
      </c>
      <c r="B67" s="8" t="s">
        <v>106</v>
      </c>
      <c r="C67" t="s">
        <v>116</v>
      </c>
      <c r="J67" t="s">
        <v>302</v>
      </c>
      <c r="K67" t="s">
        <v>303</v>
      </c>
    </row>
    <row r="68" spans="1:11">
      <c r="A68" t="s">
        <v>232</v>
      </c>
      <c r="B68" s="8" t="s">
        <v>106</v>
      </c>
      <c r="C68" t="s">
        <v>116</v>
      </c>
      <c r="J68" t="s">
        <v>304</v>
      </c>
      <c r="K68" t="s">
        <v>305</v>
      </c>
    </row>
    <row r="69" spans="1:11">
      <c r="A69" t="s">
        <v>235</v>
      </c>
      <c r="B69" s="8" t="s">
        <v>106</v>
      </c>
      <c r="C69" t="s">
        <v>116</v>
      </c>
      <c r="J69" t="s">
        <v>306</v>
      </c>
      <c r="K69" t="s">
        <v>307</v>
      </c>
    </row>
    <row r="70" spans="1:11">
      <c r="A70" t="s">
        <v>210</v>
      </c>
      <c r="B70" s="8" t="s">
        <v>106</v>
      </c>
      <c r="C70" t="s">
        <v>107</v>
      </c>
      <c r="J70" t="s">
        <v>308</v>
      </c>
      <c r="K70" t="s">
        <v>309</v>
      </c>
    </row>
    <row r="71" spans="1:11">
      <c r="A71" t="s">
        <v>121</v>
      </c>
      <c r="B71" s="8" t="s">
        <v>106</v>
      </c>
      <c r="C71" t="s">
        <v>108</v>
      </c>
      <c r="J71" t="s">
        <v>310</v>
      </c>
      <c r="K71" t="s">
        <v>311</v>
      </c>
    </row>
    <row r="72" spans="1:11">
      <c r="A72" t="s">
        <v>238</v>
      </c>
      <c r="B72" s="8" t="s">
        <v>106</v>
      </c>
      <c r="C72" t="s">
        <v>116</v>
      </c>
      <c r="J72" t="s">
        <v>312</v>
      </c>
      <c r="K72" t="s">
        <v>313</v>
      </c>
    </row>
    <row r="73" spans="1:11">
      <c r="A73" t="s">
        <v>241</v>
      </c>
      <c r="B73" s="8" t="s">
        <v>106</v>
      </c>
      <c r="C73" t="s">
        <v>116</v>
      </c>
      <c r="J73" t="s">
        <v>314</v>
      </c>
      <c r="K73" t="s">
        <v>315</v>
      </c>
    </row>
    <row r="74" spans="1:11">
      <c r="A74" t="s">
        <v>213</v>
      </c>
      <c r="B74" s="8" t="s">
        <v>106</v>
      </c>
      <c r="C74" t="s">
        <v>107</v>
      </c>
      <c r="J74" t="s">
        <v>316</v>
      </c>
      <c r="K74" t="s">
        <v>317</v>
      </c>
    </row>
    <row r="75" spans="1:11">
      <c r="A75" t="s">
        <v>148</v>
      </c>
      <c r="B75" s="8" t="s">
        <v>27</v>
      </c>
      <c r="C75" t="s">
        <v>130</v>
      </c>
      <c r="J75" t="s">
        <v>318</v>
      </c>
      <c r="K75" t="s">
        <v>319</v>
      </c>
    </row>
    <row r="76" spans="1:11">
      <c r="A76" t="s">
        <v>216</v>
      </c>
      <c r="B76" s="8" t="s">
        <v>106</v>
      </c>
      <c r="C76" t="s">
        <v>107</v>
      </c>
      <c r="J76" t="s">
        <v>320</v>
      </c>
      <c r="K76" t="s">
        <v>321</v>
      </c>
    </row>
    <row r="77" spans="1:11">
      <c r="A77" t="s">
        <v>243</v>
      </c>
      <c r="B77" s="8" t="s">
        <v>106</v>
      </c>
      <c r="C77" t="s">
        <v>116</v>
      </c>
      <c r="J77" t="s">
        <v>322</v>
      </c>
      <c r="K77" t="s">
        <v>323</v>
      </c>
    </row>
    <row r="78" spans="1:11">
      <c r="A78" t="s">
        <v>245</v>
      </c>
      <c r="B78" s="8" t="s">
        <v>106</v>
      </c>
      <c r="C78" t="s">
        <v>116</v>
      </c>
      <c r="J78" t="s">
        <v>324</v>
      </c>
      <c r="K78" t="s">
        <v>325</v>
      </c>
    </row>
    <row r="79" spans="1:11">
      <c r="A79" t="s">
        <v>247</v>
      </c>
      <c r="B79" s="8" t="s">
        <v>106</v>
      </c>
      <c r="C79" t="s">
        <v>116</v>
      </c>
      <c r="J79" t="s">
        <v>326</v>
      </c>
      <c r="K79" t="s">
        <v>327</v>
      </c>
    </row>
    <row r="80" spans="1:11">
      <c r="A80" t="s">
        <v>140</v>
      </c>
      <c r="B80" s="8" t="s">
        <v>106</v>
      </c>
      <c r="C80" t="s">
        <v>99</v>
      </c>
      <c r="J80" t="s">
        <v>328</v>
      </c>
      <c r="K80" t="s">
        <v>329</v>
      </c>
    </row>
    <row r="81" spans="1:11">
      <c r="A81" t="s">
        <v>144</v>
      </c>
      <c r="B81" s="8" t="s">
        <v>106</v>
      </c>
      <c r="C81" t="s">
        <v>99</v>
      </c>
      <c r="J81" t="s">
        <v>330</v>
      </c>
      <c r="K81" t="s">
        <v>331</v>
      </c>
    </row>
    <row r="82" spans="1:11">
      <c r="A82" t="s">
        <v>249</v>
      </c>
      <c r="B82" s="8" t="s">
        <v>106</v>
      </c>
      <c r="C82" t="s">
        <v>116</v>
      </c>
      <c r="J82" t="s">
        <v>332</v>
      </c>
      <c r="K82" t="s">
        <v>333</v>
      </c>
    </row>
    <row r="83" spans="1:11">
      <c r="A83" t="s">
        <v>219</v>
      </c>
      <c r="B83" s="8" t="s">
        <v>106</v>
      </c>
      <c r="C83" t="s">
        <v>107</v>
      </c>
      <c r="J83" t="s">
        <v>334</v>
      </c>
      <c r="K83" t="s">
        <v>335</v>
      </c>
    </row>
    <row r="84" spans="1:11">
      <c r="A84" t="s">
        <v>251</v>
      </c>
      <c r="B84" s="8" t="s">
        <v>106</v>
      </c>
      <c r="C84" t="s">
        <v>116</v>
      </c>
      <c r="J84" t="s">
        <v>336</v>
      </c>
      <c r="K84" t="s">
        <v>337</v>
      </c>
    </row>
    <row r="85" spans="1:11">
      <c r="A85" t="s">
        <v>222</v>
      </c>
      <c r="B85" s="8" t="s">
        <v>106</v>
      </c>
      <c r="C85" t="s">
        <v>107</v>
      </c>
      <c r="J85" t="s">
        <v>338</v>
      </c>
      <c r="K85" t="s">
        <v>339</v>
      </c>
    </row>
    <row r="86" spans="1:11">
      <c r="A86" t="s">
        <v>225</v>
      </c>
      <c r="B86" s="8" t="s">
        <v>106</v>
      </c>
      <c r="C86" t="s">
        <v>107</v>
      </c>
      <c r="J86" t="s">
        <v>340</v>
      </c>
      <c r="K86" t="s">
        <v>341</v>
      </c>
    </row>
    <row r="87" spans="1:11">
      <c r="A87" t="s">
        <v>253</v>
      </c>
      <c r="B87" s="8" t="s">
        <v>106</v>
      </c>
      <c r="C87" t="s">
        <v>116</v>
      </c>
      <c r="J87" t="s">
        <v>342</v>
      </c>
      <c r="K87" t="s">
        <v>343</v>
      </c>
    </row>
    <row r="88" spans="1:11">
      <c r="A88" t="s">
        <v>255</v>
      </c>
      <c r="B88" s="8" t="s">
        <v>106</v>
      </c>
      <c r="C88" t="s">
        <v>116</v>
      </c>
      <c r="J88" t="s">
        <v>344</v>
      </c>
      <c r="K88" t="s">
        <v>345</v>
      </c>
    </row>
    <row r="89" spans="1:11">
      <c r="A89" t="s">
        <v>257</v>
      </c>
      <c r="B89" s="8" t="s">
        <v>106</v>
      </c>
      <c r="C89" t="s">
        <v>116</v>
      </c>
      <c r="J89" t="s">
        <v>346</v>
      </c>
      <c r="K89" t="s">
        <v>347</v>
      </c>
    </row>
    <row r="90" spans="1:11">
      <c r="A90" t="s">
        <v>228</v>
      </c>
      <c r="B90" s="8" t="s">
        <v>106</v>
      </c>
      <c r="C90" t="s">
        <v>107</v>
      </c>
      <c r="J90" t="s">
        <v>348</v>
      </c>
      <c r="K90" t="s">
        <v>349</v>
      </c>
    </row>
    <row r="91" spans="1:11">
      <c r="A91" t="s">
        <v>231</v>
      </c>
      <c r="B91" s="8" t="s">
        <v>106</v>
      </c>
      <c r="C91" t="s">
        <v>107</v>
      </c>
      <c r="J91" t="s">
        <v>350</v>
      </c>
      <c r="K91" t="s">
        <v>351</v>
      </c>
    </row>
    <row r="92" spans="1:11">
      <c r="A92" t="s">
        <v>259</v>
      </c>
      <c r="B92" s="8" t="s">
        <v>106</v>
      </c>
      <c r="C92" t="s">
        <v>116</v>
      </c>
      <c r="J92" t="s">
        <v>352</v>
      </c>
      <c r="K92" t="s">
        <v>353</v>
      </c>
    </row>
    <row r="93" spans="1:11">
      <c r="A93" t="s">
        <v>234</v>
      </c>
      <c r="B93" s="8" t="s">
        <v>106</v>
      </c>
      <c r="C93" t="s">
        <v>107</v>
      </c>
      <c r="J93" t="s">
        <v>354</v>
      </c>
      <c r="K93" t="s">
        <v>355</v>
      </c>
    </row>
    <row r="94" spans="1:11">
      <c r="A94" t="s">
        <v>237</v>
      </c>
      <c r="B94" s="8" t="s">
        <v>106</v>
      </c>
      <c r="C94" t="s">
        <v>107</v>
      </c>
      <c r="J94" t="s">
        <v>356</v>
      </c>
      <c r="K94" t="s">
        <v>357</v>
      </c>
    </row>
    <row r="95" spans="1:11">
      <c r="A95" t="s">
        <v>153</v>
      </c>
      <c r="B95" s="8" t="s">
        <v>106</v>
      </c>
      <c r="C95" t="s">
        <v>130</v>
      </c>
      <c r="J95" t="s">
        <v>358</v>
      </c>
      <c r="K95" t="s">
        <v>359</v>
      </c>
    </row>
    <row r="96" spans="1:11">
      <c r="A96" t="s">
        <v>261</v>
      </c>
      <c r="B96" s="8" t="s">
        <v>106</v>
      </c>
      <c r="C96" t="s">
        <v>116</v>
      </c>
      <c r="J96" t="s">
        <v>360</v>
      </c>
      <c r="K96" t="s">
        <v>361</v>
      </c>
    </row>
    <row r="97" spans="1:11">
      <c r="A97" t="s">
        <v>240</v>
      </c>
      <c r="B97" s="8" t="s">
        <v>106</v>
      </c>
      <c r="C97" t="s">
        <v>107</v>
      </c>
      <c r="J97" t="s">
        <v>362</v>
      </c>
      <c r="K97" t="s">
        <v>363</v>
      </c>
    </row>
    <row r="98" spans="1:11">
      <c r="A98" t="s">
        <v>157</v>
      </c>
      <c r="B98" s="8" t="s">
        <v>27</v>
      </c>
      <c r="C98" t="s">
        <v>130</v>
      </c>
      <c r="J98" t="s">
        <v>364</v>
      </c>
      <c r="K98" t="s">
        <v>365</v>
      </c>
    </row>
    <row r="99" spans="1:11">
      <c r="A99" t="s">
        <v>242</v>
      </c>
      <c r="B99" s="8" t="s">
        <v>106</v>
      </c>
      <c r="C99" t="s">
        <v>107</v>
      </c>
      <c r="J99" t="s">
        <v>366</v>
      </c>
      <c r="K99" t="s">
        <v>367</v>
      </c>
    </row>
    <row r="100" spans="1:11">
      <c r="A100" t="s">
        <v>244</v>
      </c>
      <c r="B100" s="8" t="s">
        <v>106</v>
      </c>
      <c r="C100" t="s">
        <v>107</v>
      </c>
      <c r="J100" t="s">
        <v>368</v>
      </c>
      <c r="K100" t="s">
        <v>369</v>
      </c>
    </row>
    <row r="101" spans="1:11">
      <c r="A101" t="s">
        <v>246</v>
      </c>
      <c r="B101" s="8" t="s">
        <v>106</v>
      </c>
      <c r="C101" t="s">
        <v>107</v>
      </c>
      <c r="J101" t="s">
        <v>370</v>
      </c>
      <c r="K101" t="s">
        <v>371</v>
      </c>
    </row>
    <row r="102" spans="1:11">
      <c r="A102" t="s">
        <v>248</v>
      </c>
      <c r="B102" s="8" t="s">
        <v>106</v>
      </c>
      <c r="C102" t="s">
        <v>107</v>
      </c>
      <c r="J102" t="s">
        <v>372</v>
      </c>
      <c r="K102" t="s">
        <v>373</v>
      </c>
    </row>
    <row r="103" spans="1:11">
      <c r="A103" t="s">
        <v>263</v>
      </c>
      <c r="B103" s="8" t="s">
        <v>106</v>
      </c>
      <c r="C103" t="s">
        <v>116</v>
      </c>
      <c r="J103" t="s">
        <v>374</v>
      </c>
      <c r="K103" t="s">
        <v>375</v>
      </c>
    </row>
    <row r="104" spans="1:11">
      <c r="A104" t="s">
        <v>265</v>
      </c>
      <c r="B104" s="8" t="s">
        <v>106</v>
      </c>
      <c r="C104" t="s">
        <v>116</v>
      </c>
      <c r="J104" t="s">
        <v>376</v>
      </c>
      <c r="K104" t="s">
        <v>377</v>
      </c>
    </row>
    <row r="105" spans="1:11">
      <c r="A105" t="s">
        <v>267</v>
      </c>
      <c r="B105" s="8" t="s">
        <v>106</v>
      </c>
      <c r="C105" t="s">
        <v>116</v>
      </c>
      <c r="J105" t="s">
        <v>378</v>
      </c>
      <c r="K105" t="s">
        <v>379</v>
      </c>
    </row>
    <row r="106" spans="1:11">
      <c r="A106" t="s">
        <v>250</v>
      </c>
      <c r="B106" s="8" t="s">
        <v>106</v>
      </c>
      <c r="C106" t="s">
        <v>107</v>
      </c>
      <c r="J106" t="s">
        <v>380</v>
      </c>
      <c r="K106" t="s">
        <v>381</v>
      </c>
    </row>
    <row r="107" spans="1:11">
      <c r="A107" t="s">
        <v>252</v>
      </c>
      <c r="B107" s="8" t="s">
        <v>106</v>
      </c>
      <c r="C107" t="s">
        <v>107</v>
      </c>
      <c r="J107" t="s">
        <v>382</v>
      </c>
      <c r="K107" t="s">
        <v>383</v>
      </c>
    </row>
    <row r="108" spans="1:11">
      <c r="A108" t="s">
        <v>149</v>
      </c>
      <c r="B108" s="8" t="s">
        <v>106</v>
      </c>
      <c r="C108" t="s">
        <v>99</v>
      </c>
      <c r="J108" t="s">
        <v>384</v>
      </c>
      <c r="K108" t="s">
        <v>385</v>
      </c>
    </row>
    <row r="109" spans="1:11">
      <c r="A109" t="s">
        <v>154</v>
      </c>
      <c r="B109" s="8" t="s">
        <v>106</v>
      </c>
      <c r="C109" t="s">
        <v>99</v>
      </c>
      <c r="J109" t="s">
        <v>386</v>
      </c>
      <c r="K109" t="s">
        <v>387</v>
      </c>
    </row>
    <row r="110" spans="1:11">
      <c r="A110" t="s">
        <v>254</v>
      </c>
      <c r="B110" s="8" t="s">
        <v>106</v>
      </c>
      <c r="C110" t="s">
        <v>107</v>
      </c>
      <c r="J110" t="s">
        <v>388</v>
      </c>
      <c r="K110" t="s">
        <v>389</v>
      </c>
    </row>
    <row r="111" spans="1:11">
      <c r="A111" t="s">
        <v>256</v>
      </c>
      <c r="B111" s="8" t="s">
        <v>106</v>
      </c>
      <c r="C111" t="s">
        <v>107</v>
      </c>
      <c r="J111" t="s">
        <v>390</v>
      </c>
      <c r="K111" t="s">
        <v>391</v>
      </c>
    </row>
    <row r="112" spans="1:11">
      <c r="A112" t="s">
        <v>258</v>
      </c>
      <c r="B112" s="8" t="s">
        <v>106</v>
      </c>
      <c r="C112" t="s">
        <v>107</v>
      </c>
      <c r="J112" t="s">
        <v>392</v>
      </c>
      <c r="K112" t="s">
        <v>393</v>
      </c>
    </row>
    <row r="113" spans="1:11">
      <c r="A113" t="s">
        <v>269</v>
      </c>
      <c r="B113" s="8" t="s">
        <v>106</v>
      </c>
      <c r="C113" t="s">
        <v>116</v>
      </c>
      <c r="J113" t="s">
        <v>394</v>
      </c>
      <c r="K113" t="s">
        <v>395</v>
      </c>
    </row>
    <row r="114" spans="1:11">
      <c r="A114" t="s">
        <v>161</v>
      </c>
      <c r="B114" s="8" t="s">
        <v>27</v>
      </c>
      <c r="C114" t="s">
        <v>130</v>
      </c>
      <c r="J114" t="s">
        <v>396</v>
      </c>
      <c r="K114" t="s">
        <v>397</v>
      </c>
    </row>
    <row r="115" spans="1:11">
      <c r="A115" t="s">
        <v>165</v>
      </c>
      <c r="B115" s="8" t="s">
        <v>27</v>
      </c>
      <c r="C115" t="s">
        <v>130</v>
      </c>
      <c r="J115" t="s">
        <v>398</v>
      </c>
      <c r="K115" t="s">
        <v>399</v>
      </c>
    </row>
    <row r="116" spans="1:11">
      <c r="A116" t="s">
        <v>271</v>
      </c>
      <c r="B116" s="8" t="s">
        <v>106</v>
      </c>
      <c r="C116" t="s">
        <v>116</v>
      </c>
      <c r="J116" t="s">
        <v>400</v>
      </c>
      <c r="K116" t="s">
        <v>401</v>
      </c>
    </row>
    <row r="117" spans="1:11">
      <c r="A117" t="s">
        <v>273</v>
      </c>
      <c r="B117" s="8" t="s">
        <v>106</v>
      </c>
      <c r="C117" t="s">
        <v>116</v>
      </c>
      <c r="J117" t="s">
        <v>402</v>
      </c>
      <c r="K117" t="s">
        <v>403</v>
      </c>
    </row>
    <row r="118" spans="1:11">
      <c r="A118" t="s">
        <v>275</v>
      </c>
      <c r="B118" s="8" t="s">
        <v>106</v>
      </c>
      <c r="C118" t="s">
        <v>116</v>
      </c>
      <c r="J118" t="s">
        <v>404</v>
      </c>
      <c r="K118" t="s">
        <v>405</v>
      </c>
    </row>
    <row r="119" spans="1:11">
      <c r="A119" t="s">
        <v>260</v>
      </c>
      <c r="B119" s="8" t="s">
        <v>106</v>
      </c>
      <c r="C119" t="s">
        <v>107</v>
      </c>
      <c r="J119" t="s">
        <v>406</v>
      </c>
      <c r="K119" t="s">
        <v>407</v>
      </c>
    </row>
    <row r="120" spans="1:11">
      <c r="A120" t="s">
        <v>262</v>
      </c>
      <c r="B120" s="8" t="s">
        <v>106</v>
      </c>
      <c r="C120" t="s">
        <v>107</v>
      </c>
      <c r="J120" t="s">
        <v>408</v>
      </c>
      <c r="K120" t="s">
        <v>409</v>
      </c>
    </row>
    <row r="121" spans="1:11">
      <c r="A121" t="s">
        <v>169</v>
      </c>
      <c r="B121" s="8" t="s">
        <v>106</v>
      </c>
      <c r="C121" t="s">
        <v>130</v>
      </c>
      <c r="J121" t="s">
        <v>410</v>
      </c>
      <c r="K121" t="s">
        <v>411</v>
      </c>
    </row>
    <row r="122" spans="1:11">
      <c r="A122" t="s">
        <v>264</v>
      </c>
      <c r="B122" s="8" t="s">
        <v>106</v>
      </c>
      <c r="C122" t="s">
        <v>107</v>
      </c>
      <c r="J122" t="s">
        <v>412</v>
      </c>
      <c r="K122" t="s">
        <v>413</v>
      </c>
    </row>
    <row r="123" spans="1:11">
      <c r="A123" t="s">
        <v>277</v>
      </c>
      <c r="B123" s="8" t="s">
        <v>106</v>
      </c>
      <c r="C123" t="s">
        <v>116</v>
      </c>
      <c r="J123" t="s">
        <v>414</v>
      </c>
      <c r="K123" t="s">
        <v>415</v>
      </c>
    </row>
    <row r="124" spans="1:11">
      <c r="A124" t="s">
        <v>266</v>
      </c>
      <c r="B124" s="8" t="s">
        <v>106</v>
      </c>
      <c r="C124" t="s">
        <v>107</v>
      </c>
      <c r="J124" t="s">
        <v>416</v>
      </c>
      <c r="K124" t="s">
        <v>417</v>
      </c>
    </row>
    <row r="125" spans="1:11">
      <c r="A125" t="s">
        <v>268</v>
      </c>
      <c r="B125" s="8" t="s">
        <v>106</v>
      </c>
      <c r="C125" t="s">
        <v>107</v>
      </c>
      <c r="J125" t="s">
        <v>418</v>
      </c>
      <c r="K125" t="s">
        <v>419</v>
      </c>
    </row>
    <row r="126" spans="1:11">
      <c r="A126" t="s">
        <v>173</v>
      </c>
      <c r="B126" s="8" t="s">
        <v>27</v>
      </c>
      <c r="C126" t="s">
        <v>130</v>
      </c>
      <c r="J126" t="s">
        <v>420</v>
      </c>
      <c r="K126" t="s">
        <v>421</v>
      </c>
    </row>
    <row r="127" spans="1:11">
      <c r="A127" t="s">
        <v>177</v>
      </c>
      <c r="B127" s="8" t="s">
        <v>27</v>
      </c>
      <c r="C127" t="s">
        <v>130</v>
      </c>
      <c r="J127" t="s">
        <v>422</v>
      </c>
      <c r="K127" t="s">
        <v>423</v>
      </c>
    </row>
    <row r="128" spans="1:11">
      <c r="A128" t="s">
        <v>279</v>
      </c>
      <c r="B128" s="8" t="s">
        <v>106</v>
      </c>
      <c r="C128" t="s">
        <v>116</v>
      </c>
      <c r="J128" t="s">
        <v>424</v>
      </c>
      <c r="K128" t="s">
        <v>425</v>
      </c>
    </row>
    <row r="129" spans="1:11">
      <c r="A129" t="s">
        <v>281</v>
      </c>
      <c r="B129" s="8" t="s">
        <v>106</v>
      </c>
      <c r="C129" t="s">
        <v>116</v>
      </c>
      <c r="J129" t="s">
        <v>426</v>
      </c>
      <c r="K129" t="s">
        <v>427</v>
      </c>
    </row>
    <row r="130" spans="1:11">
      <c r="A130" t="s">
        <v>283</v>
      </c>
      <c r="B130" s="8" t="s">
        <v>106</v>
      </c>
      <c r="C130" t="s">
        <v>116</v>
      </c>
      <c r="J130" t="s">
        <v>428</v>
      </c>
      <c r="K130" t="s">
        <v>429</v>
      </c>
    </row>
    <row r="131" spans="1:11">
      <c r="A131" t="s">
        <v>285</v>
      </c>
      <c r="B131" s="8" t="s">
        <v>106</v>
      </c>
      <c r="C131" t="s">
        <v>116</v>
      </c>
      <c r="J131" t="s">
        <v>430</v>
      </c>
      <c r="K131" t="s">
        <v>431</v>
      </c>
    </row>
    <row r="132" spans="1:11">
      <c r="A132" t="s">
        <v>287</v>
      </c>
      <c r="B132" s="8" t="s">
        <v>106</v>
      </c>
      <c r="C132" t="s">
        <v>116</v>
      </c>
      <c r="J132" t="s">
        <v>432</v>
      </c>
      <c r="K132" t="s">
        <v>433</v>
      </c>
    </row>
    <row r="133" spans="1:11">
      <c r="A133" t="s">
        <v>289</v>
      </c>
      <c r="B133" s="8" t="s">
        <v>106</v>
      </c>
      <c r="C133" t="s">
        <v>116</v>
      </c>
      <c r="J133" t="s">
        <v>434</v>
      </c>
      <c r="K133" t="s">
        <v>435</v>
      </c>
    </row>
    <row r="134" spans="1:11">
      <c r="A134" t="s">
        <v>113</v>
      </c>
      <c r="B134" s="8" t="s">
        <v>106</v>
      </c>
      <c r="C134" t="s">
        <v>101</v>
      </c>
      <c r="J134" t="s">
        <v>436</v>
      </c>
      <c r="K134" t="s">
        <v>437</v>
      </c>
    </row>
    <row r="135" spans="1:11">
      <c r="A135" t="s">
        <v>291</v>
      </c>
      <c r="B135" s="8" t="s">
        <v>106</v>
      </c>
      <c r="C135" t="s">
        <v>116</v>
      </c>
      <c r="J135" t="s">
        <v>438</v>
      </c>
      <c r="K135" t="s">
        <v>439</v>
      </c>
    </row>
    <row r="136" spans="1:11">
      <c r="A136" t="s">
        <v>270</v>
      </c>
      <c r="B136" s="8" t="s">
        <v>106</v>
      </c>
      <c r="C136" t="s">
        <v>107</v>
      </c>
      <c r="J136" t="s">
        <v>440</v>
      </c>
      <c r="K136" t="s">
        <v>441</v>
      </c>
    </row>
    <row r="137" spans="1:11">
      <c r="A137" t="s">
        <v>272</v>
      </c>
      <c r="B137" s="8" t="s">
        <v>106</v>
      </c>
      <c r="C137" t="s">
        <v>107</v>
      </c>
      <c r="J137" t="s">
        <v>442</v>
      </c>
      <c r="K137" t="s">
        <v>443</v>
      </c>
    </row>
    <row r="138" spans="1:11">
      <c r="A138" t="s">
        <v>114</v>
      </c>
      <c r="B138" s="8" t="s">
        <v>106</v>
      </c>
      <c r="C138" t="s">
        <v>150</v>
      </c>
      <c r="J138" t="s">
        <v>444</v>
      </c>
      <c r="K138" t="s">
        <v>445</v>
      </c>
    </row>
    <row r="139" spans="1:11">
      <c r="A139" t="s">
        <v>274</v>
      </c>
      <c r="B139" s="8" t="s">
        <v>106</v>
      </c>
      <c r="C139" t="s">
        <v>107</v>
      </c>
      <c r="J139" t="s">
        <v>446</v>
      </c>
      <c r="K139" t="s">
        <v>447</v>
      </c>
    </row>
    <row r="140" spans="1:11">
      <c r="A140" t="s">
        <v>276</v>
      </c>
      <c r="B140" s="8" t="s">
        <v>106</v>
      </c>
      <c r="C140" t="s">
        <v>107</v>
      </c>
      <c r="J140" t="s">
        <v>448</v>
      </c>
      <c r="K140" t="s">
        <v>449</v>
      </c>
    </row>
    <row r="141" spans="1:11">
      <c r="A141" t="s">
        <v>293</v>
      </c>
      <c r="B141" s="8" t="s">
        <v>106</v>
      </c>
      <c r="C141" t="s">
        <v>116</v>
      </c>
      <c r="J141" t="s">
        <v>450</v>
      </c>
      <c r="K141" t="s">
        <v>451</v>
      </c>
    </row>
    <row r="142" spans="1:11">
      <c r="A142" t="s">
        <v>295</v>
      </c>
      <c r="B142" s="8" t="s">
        <v>106</v>
      </c>
      <c r="C142" t="s">
        <v>116</v>
      </c>
      <c r="J142" t="s">
        <v>452</v>
      </c>
      <c r="K142" t="s">
        <v>453</v>
      </c>
    </row>
    <row r="143" spans="1:11">
      <c r="A143" t="s">
        <v>297</v>
      </c>
      <c r="B143" s="8" t="s">
        <v>106</v>
      </c>
      <c r="C143" t="s">
        <v>116</v>
      </c>
      <c r="K143" t="s">
        <v>454</v>
      </c>
    </row>
    <row r="144" spans="1:11">
      <c r="A144" t="s">
        <v>299</v>
      </c>
      <c r="B144" s="8" t="s">
        <v>106</v>
      </c>
      <c r="C144" t="s">
        <v>116</v>
      </c>
      <c r="K144" t="s">
        <v>455</v>
      </c>
    </row>
    <row r="145" spans="1:11">
      <c r="A145" t="s">
        <v>301</v>
      </c>
      <c r="B145" s="8" t="s">
        <v>106</v>
      </c>
      <c r="C145" t="s">
        <v>116</v>
      </c>
      <c r="K145" t="s">
        <v>456</v>
      </c>
    </row>
    <row r="146" spans="1:11">
      <c r="A146" t="s">
        <v>303</v>
      </c>
      <c r="B146" s="8" t="s">
        <v>106</v>
      </c>
      <c r="C146" t="s">
        <v>116</v>
      </c>
      <c r="K146" t="s">
        <v>457</v>
      </c>
    </row>
    <row r="147" spans="1:11">
      <c r="A147" t="s">
        <v>305</v>
      </c>
      <c r="B147" s="8" t="s">
        <v>106</v>
      </c>
      <c r="C147" t="s">
        <v>116</v>
      </c>
      <c r="K147" t="s">
        <v>458</v>
      </c>
    </row>
    <row r="148" spans="1:11">
      <c r="A148" t="s">
        <v>307</v>
      </c>
      <c r="B148" s="8" t="s">
        <v>106</v>
      </c>
      <c r="C148" t="s">
        <v>116</v>
      </c>
      <c r="K148" t="s">
        <v>459</v>
      </c>
    </row>
    <row r="149" spans="1:11">
      <c r="A149" t="s">
        <v>309</v>
      </c>
      <c r="B149" s="8" t="s">
        <v>106</v>
      </c>
      <c r="C149" t="s">
        <v>116</v>
      </c>
      <c r="K149" t="s">
        <v>460</v>
      </c>
    </row>
    <row r="150" spans="1:11">
      <c r="A150" t="s">
        <v>278</v>
      </c>
      <c r="B150" s="8" t="s">
        <v>106</v>
      </c>
      <c r="C150" t="s">
        <v>107</v>
      </c>
      <c r="K150" t="s">
        <v>461</v>
      </c>
    </row>
    <row r="151" spans="1:11">
      <c r="A151" t="s">
        <v>181</v>
      </c>
      <c r="B151" s="8" t="s">
        <v>27</v>
      </c>
      <c r="C151" t="s">
        <v>130</v>
      </c>
      <c r="K151" t="s">
        <v>462</v>
      </c>
    </row>
    <row r="152" spans="1:11">
      <c r="A152" t="s">
        <v>185</v>
      </c>
      <c r="B152" s="8" t="s">
        <v>27</v>
      </c>
      <c r="C152" t="s">
        <v>130</v>
      </c>
      <c r="K152" t="s">
        <v>463</v>
      </c>
    </row>
    <row r="153" spans="1:11">
      <c r="A153" t="s">
        <v>280</v>
      </c>
      <c r="B153" s="8" t="s">
        <v>106</v>
      </c>
      <c r="C153" t="s">
        <v>107</v>
      </c>
      <c r="K153" t="s">
        <v>464</v>
      </c>
    </row>
    <row r="154" spans="1:11">
      <c r="A154" t="s">
        <v>188</v>
      </c>
      <c r="B154" s="8" t="s">
        <v>27</v>
      </c>
      <c r="C154" t="s">
        <v>130</v>
      </c>
      <c r="K154" t="s">
        <v>465</v>
      </c>
    </row>
    <row r="155" spans="1:11">
      <c r="A155" t="s">
        <v>311</v>
      </c>
      <c r="B155" s="8" t="s">
        <v>106</v>
      </c>
      <c r="C155" t="s">
        <v>116</v>
      </c>
      <c r="K155" t="s">
        <v>466</v>
      </c>
    </row>
    <row r="156" spans="1:11">
      <c r="A156" t="s">
        <v>282</v>
      </c>
      <c r="B156" s="8" t="s">
        <v>106</v>
      </c>
      <c r="C156" t="s">
        <v>107</v>
      </c>
      <c r="K156" t="s">
        <v>467</v>
      </c>
    </row>
    <row r="157" spans="1:11">
      <c r="A157" t="s">
        <v>313</v>
      </c>
      <c r="B157" s="8" t="s">
        <v>106</v>
      </c>
      <c r="C157" t="s">
        <v>116</v>
      </c>
      <c r="K157" t="s">
        <v>468</v>
      </c>
    </row>
    <row r="158" spans="1:11">
      <c r="A158" t="s">
        <v>315</v>
      </c>
      <c r="B158" s="8" t="s">
        <v>106</v>
      </c>
      <c r="C158" t="s">
        <v>116</v>
      </c>
      <c r="K158" t="s">
        <v>469</v>
      </c>
    </row>
    <row r="159" spans="1:11">
      <c r="A159" t="s">
        <v>317</v>
      </c>
      <c r="B159" s="8" t="s">
        <v>106</v>
      </c>
      <c r="C159" t="s">
        <v>116</v>
      </c>
      <c r="K159" t="s">
        <v>470</v>
      </c>
    </row>
    <row r="160" spans="1:11">
      <c r="A160" t="s">
        <v>319</v>
      </c>
      <c r="B160" s="8" t="s">
        <v>106</v>
      </c>
      <c r="C160" t="s">
        <v>116</v>
      </c>
      <c r="K160" t="s">
        <v>471</v>
      </c>
    </row>
    <row r="161" spans="1:11">
      <c r="A161" t="s">
        <v>284</v>
      </c>
      <c r="B161" s="8" t="s">
        <v>106</v>
      </c>
      <c r="C161" t="s">
        <v>107</v>
      </c>
      <c r="K161" t="s">
        <v>472</v>
      </c>
    </row>
    <row r="162" spans="1:11">
      <c r="A162" t="s">
        <v>191</v>
      </c>
      <c r="B162" s="8" t="s">
        <v>27</v>
      </c>
      <c r="C162" t="s">
        <v>130</v>
      </c>
      <c r="K162" t="s">
        <v>473</v>
      </c>
    </row>
    <row r="163" spans="1:11">
      <c r="A163" t="s">
        <v>115</v>
      </c>
      <c r="B163" s="8" t="s">
        <v>106</v>
      </c>
      <c r="C163" t="s">
        <v>145</v>
      </c>
      <c r="K163" t="s">
        <v>474</v>
      </c>
    </row>
    <row r="164" spans="1:11">
      <c r="A164" t="s">
        <v>286</v>
      </c>
      <c r="B164" s="8" t="s">
        <v>106</v>
      </c>
      <c r="C164" t="s">
        <v>107</v>
      </c>
      <c r="K164" t="s">
        <v>475</v>
      </c>
    </row>
    <row r="165" spans="1:11">
      <c r="A165" t="s">
        <v>321</v>
      </c>
      <c r="B165" s="8" t="s">
        <v>106</v>
      </c>
      <c r="C165" t="s">
        <v>116</v>
      </c>
      <c r="K165" t="s">
        <v>476</v>
      </c>
    </row>
    <row r="166" spans="1:11">
      <c r="A166" t="s">
        <v>194</v>
      </c>
      <c r="B166" s="8" t="s">
        <v>106</v>
      </c>
      <c r="C166" t="s">
        <v>130</v>
      </c>
      <c r="K166" t="s">
        <v>477</v>
      </c>
    </row>
    <row r="167" spans="1:11">
      <c r="A167" t="s">
        <v>288</v>
      </c>
      <c r="B167" s="8" t="s">
        <v>106</v>
      </c>
      <c r="C167" t="s">
        <v>107</v>
      </c>
      <c r="K167" t="s">
        <v>478</v>
      </c>
    </row>
    <row r="168" spans="1:11">
      <c r="A168" t="s">
        <v>323</v>
      </c>
      <c r="B168" s="8" t="s">
        <v>106</v>
      </c>
      <c r="C168" t="s">
        <v>116</v>
      </c>
      <c r="K168" t="s">
        <v>479</v>
      </c>
    </row>
    <row r="169" spans="1:11">
      <c r="A169" t="s">
        <v>290</v>
      </c>
      <c r="B169" s="8" t="s">
        <v>106</v>
      </c>
      <c r="C169" t="s">
        <v>107</v>
      </c>
    </row>
    <row r="170" spans="1:11">
      <c r="A170" t="s">
        <v>325</v>
      </c>
      <c r="B170" s="8" t="s">
        <v>106</v>
      </c>
      <c r="C170" t="s">
        <v>116</v>
      </c>
    </row>
    <row r="171" spans="1:11">
      <c r="A171" t="s">
        <v>292</v>
      </c>
      <c r="B171" s="8" t="s">
        <v>106</v>
      </c>
      <c r="C171" t="s">
        <v>107</v>
      </c>
    </row>
    <row r="172" spans="1:11">
      <c r="A172" t="s">
        <v>294</v>
      </c>
      <c r="B172" s="8" t="s">
        <v>106</v>
      </c>
      <c r="C172" t="s">
        <v>107</v>
      </c>
    </row>
    <row r="173" spans="1:11">
      <c r="A173" t="s">
        <v>296</v>
      </c>
      <c r="B173" s="8" t="s">
        <v>106</v>
      </c>
      <c r="C173" t="s">
        <v>107</v>
      </c>
    </row>
    <row r="174" spans="1:11">
      <c r="A174" t="s">
        <v>298</v>
      </c>
      <c r="B174" s="8" t="s">
        <v>106</v>
      </c>
      <c r="C174" t="s">
        <v>107</v>
      </c>
    </row>
    <row r="175" spans="1:11">
      <c r="A175" t="s">
        <v>300</v>
      </c>
      <c r="B175" s="8" t="s">
        <v>106</v>
      </c>
      <c r="C175" t="s">
        <v>107</v>
      </c>
    </row>
    <row r="176" spans="1:11">
      <c r="A176" t="s">
        <v>302</v>
      </c>
      <c r="B176" s="8" t="s">
        <v>106</v>
      </c>
      <c r="C176" t="s">
        <v>107</v>
      </c>
    </row>
    <row r="177" spans="1:3">
      <c r="A177" t="s">
        <v>304</v>
      </c>
      <c r="B177" s="8" t="s">
        <v>106</v>
      </c>
      <c r="C177" t="s">
        <v>107</v>
      </c>
    </row>
    <row r="178" spans="1:3">
      <c r="A178" t="s">
        <v>327</v>
      </c>
      <c r="B178" s="8" t="s">
        <v>106</v>
      </c>
      <c r="C178" t="s">
        <v>116</v>
      </c>
    </row>
    <row r="179" spans="1:3">
      <c r="A179" t="s">
        <v>329</v>
      </c>
      <c r="B179" s="8" t="s">
        <v>106</v>
      </c>
      <c r="C179" t="s">
        <v>116</v>
      </c>
    </row>
    <row r="180" spans="1:3">
      <c r="A180" t="s">
        <v>331</v>
      </c>
      <c r="B180" s="8" t="s">
        <v>106</v>
      </c>
      <c r="C180" t="s">
        <v>116</v>
      </c>
    </row>
    <row r="181" spans="1:3">
      <c r="A181" t="s">
        <v>333</v>
      </c>
      <c r="B181" s="8" t="s">
        <v>106</v>
      </c>
      <c r="C181" t="s">
        <v>116</v>
      </c>
    </row>
    <row r="182" spans="1:3">
      <c r="A182" t="s">
        <v>335</v>
      </c>
      <c r="B182" s="8" t="s">
        <v>106</v>
      </c>
      <c r="C182" t="s">
        <v>116</v>
      </c>
    </row>
    <row r="183" spans="1:3">
      <c r="A183" t="s">
        <v>337</v>
      </c>
      <c r="B183" s="8" t="s">
        <v>106</v>
      </c>
      <c r="C183" t="s">
        <v>116</v>
      </c>
    </row>
    <row r="184" spans="1:3">
      <c r="A184" t="s">
        <v>339</v>
      </c>
      <c r="B184" s="8" t="s">
        <v>106</v>
      </c>
      <c r="C184" t="s">
        <v>116</v>
      </c>
    </row>
    <row r="185" spans="1:3">
      <c r="A185" t="s">
        <v>341</v>
      </c>
      <c r="B185" s="8" t="s">
        <v>106</v>
      </c>
      <c r="C185" t="s">
        <v>116</v>
      </c>
    </row>
    <row r="186" spans="1:3">
      <c r="A186" t="s">
        <v>343</v>
      </c>
      <c r="B186" s="8" t="s">
        <v>106</v>
      </c>
      <c r="C186" t="s">
        <v>116</v>
      </c>
    </row>
    <row r="187" spans="1:3">
      <c r="A187" t="s">
        <v>345</v>
      </c>
      <c r="B187" s="8" t="s">
        <v>106</v>
      </c>
      <c r="C187" t="s">
        <v>116</v>
      </c>
    </row>
    <row r="188" spans="1:3">
      <c r="A188" t="s">
        <v>347</v>
      </c>
      <c r="B188" s="8" t="s">
        <v>106</v>
      </c>
      <c r="C188" t="s">
        <v>116</v>
      </c>
    </row>
    <row r="189" spans="1:3">
      <c r="A189" t="s">
        <v>349</v>
      </c>
      <c r="B189" s="8" t="s">
        <v>106</v>
      </c>
      <c r="C189" t="s">
        <v>116</v>
      </c>
    </row>
    <row r="190" spans="1:3">
      <c r="A190" t="s">
        <v>351</v>
      </c>
      <c r="B190" s="8" t="s">
        <v>106</v>
      </c>
      <c r="C190" t="s">
        <v>116</v>
      </c>
    </row>
    <row r="191" spans="1:3">
      <c r="A191" t="s">
        <v>353</v>
      </c>
      <c r="B191" s="8" t="s">
        <v>106</v>
      </c>
      <c r="C191" t="s">
        <v>116</v>
      </c>
    </row>
    <row r="192" spans="1:3">
      <c r="A192" t="s">
        <v>355</v>
      </c>
      <c r="B192" s="8" t="s">
        <v>106</v>
      </c>
      <c r="C192" t="s">
        <v>116</v>
      </c>
    </row>
    <row r="193" spans="1:3">
      <c r="A193" t="s">
        <v>357</v>
      </c>
      <c r="B193" s="8" t="s">
        <v>106</v>
      </c>
      <c r="C193" t="s">
        <v>116</v>
      </c>
    </row>
    <row r="194" spans="1:3">
      <c r="A194" t="s">
        <v>306</v>
      </c>
      <c r="B194" s="8" t="s">
        <v>106</v>
      </c>
      <c r="C194" t="s">
        <v>107</v>
      </c>
    </row>
    <row r="195" spans="1:3">
      <c r="A195" t="s">
        <v>308</v>
      </c>
      <c r="B195" s="8" t="s">
        <v>106</v>
      </c>
      <c r="C195" t="s">
        <v>107</v>
      </c>
    </row>
    <row r="196" spans="1:3">
      <c r="A196" t="s">
        <v>197</v>
      </c>
      <c r="B196" s="8" t="s">
        <v>27</v>
      </c>
      <c r="C196" t="s">
        <v>130</v>
      </c>
    </row>
    <row r="197" spans="1:3">
      <c r="A197" t="s">
        <v>359</v>
      </c>
      <c r="B197" s="8" t="s">
        <v>106</v>
      </c>
      <c r="C197" t="s">
        <v>116</v>
      </c>
    </row>
    <row r="198" spans="1:3">
      <c r="A198" t="s">
        <v>361</v>
      </c>
      <c r="B198" s="8" t="s">
        <v>106</v>
      </c>
      <c r="C198" t="s">
        <v>116</v>
      </c>
    </row>
    <row r="199" spans="1:3">
      <c r="A199" t="s">
        <v>310</v>
      </c>
      <c r="B199" s="8" t="s">
        <v>106</v>
      </c>
      <c r="C199" t="s">
        <v>107</v>
      </c>
    </row>
    <row r="200" spans="1:3">
      <c r="A200" t="s">
        <v>363</v>
      </c>
      <c r="B200" s="8" t="s">
        <v>106</v>
      </c>
      <c r="C200" t="s">
        <v>116</v>
      </c>
    </row>
    <row r="201" spans="1:3">
      <c r="A201" t="s">
        <v>312</v>
      </c>
      <c r="B201" s="8" t="s">
        <v>106</v>
      </c>
      <c r="C201" t="s">
        <v>107</v>
      </c>
    </row>
    <row r="202" spans="1:3">
      <c r="A202" t="s">
        <v>365</v>
      </c>
      <c r="B202" s="8" t="s">
        <v>106</v>
      </c>
      <c r="C202" t="s">
        <v>116</v>
      </c>
    </row>
    <row r="203" spans="1:3">
      <c r="A203" t="s">
        <v>314</v>
      </c>
      <c r="B203" s="8" t="s">
        <v>106</v>
      </c>
      <c r="C203" t="s">
        <v>107</v>
      </c>
    </row>
    <row r="204" spans="1:3">
      <c r="A204" t="s">
        <v>128</v>
      </c>
      <c r="B204" s="8" t="s">
        <v>106</v>
      </c>
      <c r="C204" t="s">
        <v>108</v>
      </c>
    </row>
    <row r="205" spans="1:3">
      <c r="A205" t="s">
        <v>200</v>
      </c>
      <c r="B205" s="8" t="s">
        <v>106</v>
      </c>
      <c r="C205" t="s">
        <v>130</v>
      </c>
    </row>
    <row r="206" spans="1:3">
      <c r="A206" t="s">
        <v>122</v>
      </c>
      <c r="B206" s="8" t="s">
        <v>106</v>
      </c>
      <c r="C206" t="s">
        <v>101</v>
      </c>
    </row>
    <row r="207" spans="1:3">
      <c r="A207" t="s">
        <v>367</v>
      </c>
      <c r="B207" s="8" t="s">
        <v>106</v>
      </c>
      <c r="C207" t="s">
        <v>116</v>
      </c>
    </row>
    <row r="208" spans="1:3">
      <c r="A208" t="s">
        <v>369</v>
      </c>
      <c r="B208" s="8" t="s">
        <v>106</v>
      </c>
      <c r="C208" t="s">
        <v>116</v>
      </c>
    </row>
    <row r="209" spans="1:3">
      <c r="A209" t="s">
        <v>316</v>
      </c>
      <c r="B209" s="8" t="s">
        <v>106</v>
      </c>
      <c r="C209" t="s">
        <v>107</v>
      </c>
    </row>
    <row r="210" spans="1:3">
      <c r="A210" t="s">
        <v>371</v>
      </c>
      <c r="B210" s="8" t="s">
        <v>106</v>
      </c>
      <c r="C210" t="s">
        <v>116</v>
      </c>
    </row>
    <row r="211" spans="1:3">
      <c r="A211" t="s">
        <v>318</v>
      </c>
      <c r="B211" s="8" t="s">
        <v>106</v>
      </c>
      <c r="C211" t="s">
        <v>107</v>
      </c>
    </row>
    <row r="212" spans="1:3">
      <c r="A212" t="s">
        <v>320</v>
      </c>
      <c r="B212" s="8" t="s">
        <v>106</v>
      </c>
      <c r="C212" t="s">
        <v>107</v>
      </c>
    </row>
    <row r="213" spans="1:3">
      <c r="A213" t="s">
        <v>322</v>
      </c>
      <c r="B213" s="8" t="s">
        <v>106</v>
      </c>
      <c r="C213" t="s">
        <v>107</v>
      </c>
    </row>
    <row r="214" spans="1:3">
      <c r="A214" t="s">
        <v>203</v>
      </c>
      <c r="B214" s="8" t="s">
        <v>27</v>
      </c>
      <c r="C214" t="s">
        <v>130</v>
      </c>
    </row>
    <row r="215" spans="1:3">
      <c r="A215" t="s">
        <v>158</v>
      </c>
      <c r="B215" s="8" t="s">
        <v>106</v>
      </c>
      <c r="C215" t="s">
        <v>99</v>
      </c>
    </row>
    <row r="216" spans="1:3">
      <c r="A216" t="s">
        <v>373</v>
      </c>
      <c r="B216" s="8" t="s">
        <v>106</v>
      </c>
      <c r="C216" t="s">
        <v>116</v>
      </c>
    </row>
    <row r="217" spans="1:3">
      <c r="A217" t="s">
        <v>324</v>
      </c>
      <c r="B217" s="8" t="s">
        <v>106</v>
      </c>
      <c r="C217" t="s">
        <v>107</v>
      </c>
    </row>
    <row r="218" spans="1:3">
      <c r="A218" t="s">
        <v>326</v>
      </c>
      <c r="B218" s="8" t="s">
        <v>106</v>
      </c>
      <c r="C218" t="s">
        <v>107</v>
      </c>
    </row>
    <row r="219" spans="1:3">
      <c r="A219" t="s">
        <v>206</v>
      </c>
      <c r="B219" s="8" t="s">
        <v>106</v>
      </c>
      <c r="C219" t="s">
        <v>130</v>
      </c>
    </row>
    <row r="220" spans="1:3">
      <c r="A220" t="s">
        <v>375</v>
      </c>
      <c r="B220" s="8" t="s">
        <v>106</v>
      </c>
      <c r="C220" t="s">
        <v>116</v>
      </c>
    </row>
    <row r="221" spans="1:3">
      <c r="A221" t="s">
        <v>377</v>
      </c>
      <c r="B221" s="8" t="s">
        <v>106</v>
      </c>
      <c r="C221" t="s">
        <v>116</v>
      </c>
    </row>
    <row r="222" spans="1:3">
      <c r="A222" t="s">
        <v>328</v>
      </c>
      <c r="B222" s="8" t="s">
        <v>106</v>
      </c>
      <c r="C222" t="s">
        <v>107</v>
      </c>
    </row>
    <row r="223" spans="1:3">
      <c r="A223" t="s">
        <v>330</v>
      </c>
      <c r="B223" s="8" t="s">
        <v>106</v>
      </c>
      <c r="C223" t="s">
        <v>107</v>
      </c>
    </row>
    <row r="224" spans="1:3">
      <c r="A224" t="s">
        <v>379</v>
      </c>
      <c r="B224" s="8" t="s">
        <v>106</v>
      </c>
      <c r="C224" t="s">
        <v>116</v>
      </c>
    </row>
    <row r="225" spans="1:3">
      <c r="A225" t="s">
        <v>381</v>
      </c>
      <c r="B225" s="8" t="s">
        <v>106</v>
      </c>
      <c r="C225" t="s">
        <v>116</v>
      </c>
    </row>
    <row r="226" spans="1:3">
      <c r="A226" t="s">
        <v>383</v>
      </c>
      <c r="B226" s="8" t="s">
        <v>106</v>
      </c>
      <c r="C226" t="s">
        <v>116</v>
      </c>
    </row>
    <row r="227" spans="1:3">
      <c r="A227" t="s">
        <v>385</v>
      </c>
      <c r="B227" s="8" t="s">
        <v>106</v>
      </c>
      <c r="C227" t="s">
        <v>116</v>
      </c>
    </row>
    <row r="228" spans="1:3">
      <c r="A228" t="s">
        <v>332</v>
      </c>
      <c r="B228" s="8" t="s">
        <v>106</v>
      </c>
      <c r="C228" t="s">
        <v>107</v>
      </c>
    </row>
    <row r="229" spans="1:3">
      <c r="A229" t="s">
        <v>334</v>
      </c>
      <c r="B229" s="8" t="s">
        <v>106</v>
      </c>
      <c r="C229" t="s">
        <v>107</v>
      </c>
    </row>
    <row r="230" spans="1:3">
      <c r="A230" t="s">
        <v>387</v>
      </c>
      <c r="B230" s="8" t="s">
        <v>106</v>
      </c>
      <c r="C230" t="s">
        <v>116</v>
      </c>
    </row>
    <row r="231" spans="1:3">
      <c r="A231" t="s">
        <v>389</v>
      </c>
      <c r="B231" s="8" t="s">
        <v>106</v>
      </c>
      <c r="C231" t="s">
        <v>116</v>
      </c>
    </row>
    <row r="232" spans="1:3">
      <c r="A232" t="s">
        <v>391</v>
      </c>
      <c r="B232" s="8" t="s">
        <v>106</v>
      </c>
      <c r="C232" t="s">
        <v>116</v>
      </c>
    </row>
    <row r="233" spans="1:3">
      <c r="A233" t="s">
        <v>336</v>
      </c>
      <c r="B233" s="8" t="s">
        <v>106</v>
      </c>
      <c r="C233" t="s">
        <v>107</v>
      </c>
    </row>
    <row r="234" spans="1:3">
      <c r="A234" t="s">
        <v>393</v>
      </c>
      <c r="B234" s="8" t="s">
        <v>106</v>
      </c>
      <c r="C234" t="s">
        <v>116</v>
      </c>
    </row>
    <row r="235" spans="1:3">
      <c r="A235" t="s">
        <v>395</v>
      </c>
      <c r="B235" s="8" t="s">
        <v>106</v>
      </c>
      <c r="C235" t="s">
        <v>116</v>
      </c>
    </row>
    <row r="236" spans="1:3">
      <c r="A236" t="s">
        <v>338</v>
      </c>
      <c r="B236" s="8" t="s">
        <v>106</v>
      </c>
      <c r="C236" t="s">
        <v>107</v>
      </c>
    </row>
    <row r="237" spans="1:3">
      <c r="A237" t="s">
        <v>340</v>
      </c>
      <c r="B237" s="8" t="s">
        <v>106</v>
      </c>
      <c r="C237" t="s">
        <v>107</v>
      </c>
    </row>
    <row r="238" spans="1:3">
      <c r="A238" t="s">
        <v>342</v>
      </c>
      <c r="B238" s="8" t="s">
        <v>106</v>
      </c>
      <c r="C238" t="s">
        <v>107</v>
      </c>
    </row>
    <row r="239" spans="1:3">
      <c r="A239" t="s">
        <v>162</v>
      </c>
      <c r="B239" s="8" t="s">
        <v>106</v>
      </c>
      <c r="C239" t="s">
        <v>99</v>
      </c>
    </row>
    <row r="240" spans="1:3">
      <c r="A240" t="s">
        <v>344</v>
      </c>
      <c r="B240" s="8" t="s">
        <v>106</v>
      </c>
      <c r="C240" t="s">
        <v>107</v>
      </c>
    </row>
    <row r="241" spans="1:3">
      <c r="A241" t="s">
        <v>397</v>
      </c>
      <c r="B241" s="8" t="s">
        <v>106</v>
      </c>
      <c r="C241" t="s">
        <v>116</v>
      </c>
    </row>
    <row r="242" spans="1:3">
      <c r="A242" t="s">
        <v>399</v>
      </c>
      <c r="B242" s="8" t="s">
        <v>106</v>
      </c>
      <c r="C242" t="s">
        <v>116</v>
      </c>
    </row>
    <row r="243" spans="1:3">
      <c r="A243" t="s">
        <v>346</v>
      </c>
      <c r="B243" s="8" t="s">
        <v>106</v>
      </c>
      <c r="C243" t="s">
        <v>107</v>
      </c>
    </row>
    <row r="244" spans="1:3">
      <c r="A244" t="s">
        <v>348</v>
      </c>
      <c r="B244" s="8" t="s">
        <v>106</v>
      </c>
      <c r="C244" t="s">
        <v>107</v>
      </c>
    </row>
    <row r="245" spans="1:3">
      <c r="A245" t="s">
        <v>209</v>
      </c>
      <c r="B245" s="8" t="s">
        <v>27</v>
      </c>
      <c r="C245" t="s">
        <v>130</v>
      </c>
    </row>
    <row r="246" spans="1:3">
      <c r="A246" t="s">
        <v>350</v>
      </c>
      <c r="B246" s="8" t="s">
        <v>106</v>
      </c>
      <c r="C246" t="s">
        <v>107</v>
      </c>
    </row>
    <row r="247" spans="1:3">
      <c r="A247" t="s">
        <v>352</v>
      </c>
      <c r="B247" s="8" t="s">
        <v>106</v>
      </c>
      <c r="C247" t="s">
        <v>107</v>
      </c>
    </row>
    <row r="248" spans="1:3">
      <c r="A248" t="s">
        <v>354</v>
      </c>
      <c r="B248" s="8" t="s">
        <v>106</v>
      </c>
      <c r="C248" t="s">
        <v>107</v>
      </c>
    </row>
    <row r="249" spans="1:3">
      <c r="A249" t="s">
        <v>356</v>
      </c>
      <c r="B249" s="8" t="s">
        <v>106</v>
      </c>
      <c r="C249" t="s">
        <v>107</v>
      </c>
    </row>
    <row r="250" spans="1:3">
      <c r="A250" t="s">
        <v>358</v>
      </c>
      <c r="B250" s="8" t="s">
        <v>106</v>
      </c>
      <c r="C250" t="s">
        <v>107</v>
      </c>
    </row>
    <row r="251" spans="1:3">
      <c r="A251" t="s">
        <v>401</v>
      </c>
      <c r="B251" s="8" t="s">
        <v>106</v>
      </c>
      <c r="C251" t="s">
        <v>116</v>
      </c>
    </row>
    <row r="252" spans="1:3">
      <c r="A252" t="s">
        <v>360</v>
      </c>
      <c r="B252" s="8" t="s">
        <v>106</v>
      </c>
      <c r="C252" t="s">
        <v>107</v>
      </c>
    </row>
    <row r="253" spans="1:3">
      <c r="A253" t="s">
        <v>362</v>
      </c>
      <c r="B253" s="8" t="s">
        <v>106</v>
      </c>
      <c r="C253" t="s">
        <v>107</v>
      </c>
    </row>
    <row r="254" spans="1:3">
      <c r="A254" t="s">
        <v>364</v>
      </c>
      <c r="B254" s="8" t="s">
        <v>106</v>
      </c>
      <c r="C254" t="s">
        <v>107</v>
      </c>
    </row>
    <row r="255" spans="1:3">
      <c r="A255" t="s">
        <v>366</v>
      </c>
      <c r="B255" s="8" t="s">
        <v>106</v>
      </c>
      <c r="C255" t="s">
        <v>107</v>
      </c>
    </row>
    <row r="256" spans="1:3">
      <c r="A256" t="s">
        <v>166</v>
      </c>
      <c r="B256" s="8" t="s">
        <v>106</v>
      </c>
      <c r="C256" t="s">
        <v>99</v>
      </c>
    </row>
    <row r="257" spans="1:3">
      <c r="A257" t="s">
        <v>368</v>
      </c>
      <c r="B257" s="8" t="s">
        <v>106</v>
      </c>
      <c r="C257" t="s">
        <v>107</v>
      </c>
    </row>
    <row r="258" spans="1:3">
      <c r="A258" t="s">
        <v>370</v>
      </c>
      <c r="B258" s="8" t="s">
        <v>106</v>
      </c>
      <c r="C258" t="s">
        <v>107</v>
      </c>
    </row>
    <row r="259" spans="1:3">
      <c r="A259" t="s">
        <v>403</v>
      </c>
      <c r="B259" s="8" t="s">
        <v>106</v>
      </c>
      <c r="C259" t="s">
        <v>116</v>
      </c>
    </row>
    <row r="260" spans="1:3">
      <c r="A260" t="s">
        <v>372</v>
      </c>
      <c r="B260" s="8" t="s">
        <v>106</v>
      </c>
      <c r="C260" t="s">
        <v>107</v>
      </c>
    </row>
    <row r="261" spans="1:3">
      <c r="A261" t="s">
        <v>405</v>
      </c>
      <c r="B261" s="8" t="s">
        <v>106</v>
      </c>
      <c r="C261" t="s">
        <v>116</v>
      </c>
    </row>
    <row r="262" spans="1:3">
      <c r="A262" t="s">
        <v>407</v>
      </c>
      <c r="B262" s="8" t="s">
        <v>106</v>
      </c>
      <c r="C262" t="s">
        <v>116</v>
      </c>
    </row>
    <row r="263" spans="1:3">
      <c r="A263" t="s">
        <v>409</v>
      </c>
      <c r="B263" s="8" t="s">
        <v>106</v>
      </c>
      <c r="C263" t="s">
        <v>116</v>
      </c>
    </row>
    <row r="264" spans="1:3">
      <c r="A264" t="s">
        <v>374</v>
      </c>
      <c r="B264" s="8" t="s">
        <v>106</v>
      </c>
      <c r="C264" t="s">
        <v>107</v>
      </c>
    </row>
    <row r="265" spans="1:3">
      <c r="A265" t="s">
        <v>411</v>
      </c>
      <c r="B265" s="8" t="s">
        <v>106</v>
      </c>
      <c r="C265" t="s">
        <v>116</v>
      </c>
    </row>
    <row r="266" spans="1:3">
      <c r="A266" t="s">
        <v>376</v>
      </c>
      <c r="B266" s="8" t="s">
        <v>106</v>
      </c>
      <c r="C266" t="s">
        <v>107</v>
      </c>
    </row>
    <row r="267" spans="1:3">
      <c r="A267" t="s">
        <v>413</v>
      </c>
      <c r="B267" s="8" t="s">
        <v>106</v>
      </c>
      <c r="C267" t="s">
        <v>116</v>
      </c>
    </row>
    <row r="268" spans="1:3">
      <c r="A268" t="s">
        <v>378</v>
      </c>
      <c r="B268" s="8" t="s">
        <v>106</v>
      </c>
      <c r="C268" t="s">
        <v>107</v>
      </c>
    </row>
    <row r="269" spans="1:3">
      <c r="A269" t="s">
        <v>415</v>
      </c>
      <c r="B269" s="8" t="s">
        <v>106</v>
      </c>
      <c r="C269" t="s">
        <v>116</v>
      </c>
    </row>
    <row r="270" spans="1:3">
      <c r="A270" t="s">
        <v>417</v>
      </c>
      <c r="B270" s="8" t="s">
        <v>106</v>
      </c>
      <c r="C270" t="s">
        <v>116</v>
      </c>
    </row>
    <row r="271" spans="1:3">
      <c r="A271" t="s">
        <v>212</v>
      </c>
      <c r="B271" s="8" t="s">
        <v>106</v>
      </c>
      <c r="C271" t="s">
        <v>130</v>
      </c>
    </row>
    <row r="272" spans="1:3">
      <c r="A272" t="s">
        <v>419</v>
      </c>
      <c r="B272" s="8" t="s">
        <v>106</v>
      </c>
      <c r="C272" t="s">
        <v>116</v>
      </c>
    </row>
    <row r="273" spans="1:3">
      <c r="A273" t="s">
        <v>421</v>
      </c>
      <c r="B273" s="8" t="s">
        <v>106</v>
      </c>
      <c r="C273" t="s">
        <v>116</v>
      </c>
    </row>
    <row r="274" spans="1:3">
      <c r="A274" t="s">
        <v>423</v>
      </c>
      <c r="B274" s="8" t="s">
        <v>106</v>
      </c>
      <c r="C274" t="s">
        <v>116</v>
      </c>
    </row>
    <row r="275" spans="1:3">
      <c r="A275" t="s">
        <v>104</v>
      </c>
      <c r="B275" s="8" t="s">
        <v>480</v>
      </c>
      <c r="C275" t="s">
        <v>104</v>
      </c>
    </row>
    <row r="276" spans="1:3">
      <c r="A276" t="s">
        <v>380</v>
      </c>
      <c r="B276" s="8" t="s">
        <v>106</v>
      </c>
      <c r="C276" t="s">
        <v>107</v>
      </c>
    </row>
    <row r="277" spans="1:3">
      <c r="A277" t="s">
        <v>123</v>
      </c>
      <c r="B277" s="8" t="s">
        <v>106</v>
      </c>
      <c r="C277" t="s">
        <v>145</v>
      </c>
    </row>
    <row r="278" spans="1:3">
      <c r="A278" t="s">
        <v>382</v>
      </c>
      <c r="B278" s="8" t="s">
        <v>106</v>
      </c>
      <c r="C278" t="s">
        <v>107</v>
      </c>
    </row>
    <row r="279" spans="1:3">
      <c r="A279" t="s">
        <v>425</v>
      </c>
      <c r="B279" s="8" t="s">
        <v>106</v>
      </c>
      <c r="C279" t="s">
        <v>116</v>
      </c>
    </row>
    <row r="280" spans="1:3">
      <c r="A280" t="s">
        <v>384</v>
      </c>
      <c r="B280" s="8" t="s">
        <v>106</v>
      </c>
      <c r="C280" t="s">
        <v>107</v>
      </c>
    </row>
    <row r="281" spans="1:3">
      <c r="A281" t="s">
        <v>386</v>
      </c>
      <c r="B281" s="8" t="s">
        <v>106</v>
      </c>
      <c r="C281" t="s">
        <v>107</v>
      </c>
    </row>
    <row r="282" spans="1:3">
      <c r="A282" t="s">
        <v>215</v>
      </c>
      <c r="B282" s="8" t="s">
        <v>27</v>
      </c>
      <c r="C282" t="s">
        <v>130</v>
      </c>
    </row>
    <row r="283" spans="1:3">
      <c r="A283" t="s">
        <v>388</v>
      </c>
      <c r="B283" s="8" t="s">
        <v>106</v>
      </c>
      <c r="C283" t="s">
        <v>107</v>
      </c>
    </row>
    <row r="284" spans="1:3">
      <c r="A284" t="s">
        <v>390</v>
      </c>
      <c r="B284" s="8" t="s">
        <v>106</v>
      </c>
      <c r="C284" t="s">
        <v>107</v>
      </c>
    </row>
    <row r="285" spans="1:3">
      <c r="A285" t="s">
        <v>392</v>
      </c>
      <c r="B285" s="8" t="s">
        <v>106</v>
      </c>
      <c r="C285" t="s">
        <v>107</v>
      </c>
    </row>
    <row r="286" spans="1:3">
      <c r="A286" t="s">
        <v>427</v>
      </c>
      <c r="B286" s="8" t="s">
        <v>106</v>
      </c>
      <c r="C286" t="s">
        <v>116</v>
      </c>
    </row>
    <row r="287" spans="1:3">
      <c r="A287" t="s">
        <v>394</v>
      </c>
      <c r="B287" s="8" t="s">
        <v>106</v>
      </c>
      <c r="C287" t="s">
        <v>107</v>
      </c>
    </row>
    <row r="288" spans="1:3">
      <c r="A288" t="s">
        <v>218</v>
      </c>
      <c r="B288" s="8" t="s">
        <v>27</v>
      </c>
      <c r="C288" t="s">
        <v>130</v>
      </c>
    </row>
    <row r="289" spans="1:3">
      <c r="A289" t="s">
        <v>429</v>
      </c>
      <c r="B289" s="8" t="s">
        <v>106</v>
      </c>
      <c r="C289" t="s">
        <v>116</v>
      </c>
    </row>
    <row r="290" spans="1:3">
      <c r="A290" t="s">
        <v>431</v>
      </c>
      <c r="B290" s="8" t="s">
        <v>106</v>
      </c>
      <c r="C290" t="s">
        <v>116</v>
      </c>
    </row>
    <row r="291" spans="1:3">
      <c r="A291" t="s">
        <v>433</v>
      </c>
      <c r="B291" s="8" t="s">
        <v>106</v>
      </c>
      <c r="C291" t="s">
        <v>116</v>
      </c>
    </row>
    <row r="292" spans="1:3">
      <c r="A292" t="s">
        <v>396</v>
      </c>
      <c r="B292" s="8" t="s">
        <v>106</v>
      </c>
      <c r="C292" t="s">
        <v>107</v>
      </c>
    </row>
    <row r="293" spans="1:3">
      <c r="A293" t="s">
        <v>398</v>
      </c>
      <c r="B293" s="8" t="s">
        <v>106</v>
      </c>
      <c r="C293" t="s">
        <v>107</v>
      </c>
    </row>
    <row r="294" spans="1:3">
      <c r="A294" t="s">
        <v>129</v>
      </c>
      <c r="B294" s="8" t="s">
        <v>106</v>
      </c>
      <c r="C294" t="s">
        <v>101</v>
      </c>
    </row>
    <row r="295" spans="1:3">
      <c r="A295" t="s">
        <v>400</v>
      </c>
      <c r="B295" s="8" t="s">
        <v>106</v>
      </c>
      <c r="C295" t="s">
        <v>107</v>
      </c>
    </row>
    <row r="296" spans="1:3">
      <c r="A296" t="s">
        <v>402</v>
      </c>
      <c r="B296" s="8" t="s">
        <v>106</v>
      </c>
      <c r="C296" t="s">
        <v>107</v>
      </c>
    </row>
    <row r="297" spans="1:3">
      <c r="A297" t="s">
        <v>170</v>
      </c>
      <c r="B297" s="8" t="s">
        <v>106</v>
      </c>
      <c r="C297" t="s">
        <v>99</v>
      </c>
    </row>
    <row r="298" spans="1:3">
      <c r="A298" t="s">
        <v>435</v>
      </c>
      <c r="B298" s="8" t="s">
        <v>106</v>
      </c>
      <c r="C298" t="s">
        <v>116</v>
      </c>
    </row>
    <row r="299" spans="1:3">
      <c r="A299" t="s">
        <v>221</v>
      </c>
      <c r="B299" s="8" t="s">
        <v>106</v>
      </c>
      <c r="C299" t="s">
        <v>130</v>
      </c>
    </row>
    <row r="300" spans="1:3">
      <c r="A300" t="s">
        <v>174</v>
      </c>
      <c r="B300" s="8" t="s">
        <v>106</v>
      </c>
      <c r="C300" t="s">
        <v>99</v>
      </c>
    </row>
    <row r="301" spans="1:3">
      <c r="A301" t="s">
        <v>437</v>
      </c>
      <c r="B301" s="8" t="s">
        <v>106</v>
      </c>
      <c r="C301" t="s">
        <v>116</v>
      </c>
    </row>
    <row r="302" spans="1:3">
      <c r="A302" t="s">
        <v>439</v>
      </c>
      <c r="B302" s="8" t="s">
        <v>106</v>
      </c>
      <c r="C302" t="s">
        <v>116</v>
      </c>
    </row>
    <row r="303" spans="1:3">
      <c r="A303" t="s">
        <v>441</v>
      </c>
      <c r="B303" s="8" t="s">
        <v>106</v>
      </c>
      <c r="C303" t="s">
        <v>116</v>
      </c>
    </row>
    <row r="304" spans="1:3">
      <c r="A304" t="s">
        <v>443</v>
      </c>
      <c r="B304" s="8" t="s">
        <v>106</v>
      </c>
      <c r="C304" t="s">
        <v>116</v>
      </c>
    </row>
    <row r="305" spans="1:3">
      <c r="A305" t="s">
        <v>445</v>
      </c>
      <c r="B305" s="8" t="s">
        <v>106</v>
      </c>
      <c r="C305" t="s">
        <v>116</v>
      </c>
    </row>
    <row r="306" spans="1:3">
      <c r="A306" t="s">
        <v>447</v>
      </c>
      <c r="B306" s="8" t="s">
        <v>106</v>
      </c>
      <c r="C306" t="s">
        <v>116</v>
      </c>
    </row>
    <row r="307" spans="1:3">
      <c r="A307" t="s">
        <v>404</v>
      </c>
      <c r="B307" s="8" t="s">
        <v>106</v>
      </c>
      <c r="C307" t="s">
        <v>107</v>
      </c>
    </row>
    <row r="308" spans="1:3">
      <c r="A308" t="s">
        <v>406</v>
      </c>
      <c r="B308" s="8" t="s">
        <v>106</v>
      </c>
      <c r="C308" t="s">
        <v>107</v>
      </c>
    </row>
    <row r="309" spans="1:3">
      <c r="A309" t="s">
        <v>408</v>
      </c>
      <c r="B309" s="8" t="s">
        <v>106</v>
      </c>
      <c r="C309" t="s">
        <v>107</v>
      </c>
    </row>
    <row r="310" spans="1:3">
      <c r="A310" t="s">
        <v>178</v>
      </c>
      <c r="B310" s="8" t="s">
        <v>106</v>
      </c>
      <c r="C310" t="s">
        <v>99</v>
      </c>
    </row>
    <row r="311" spans="1:3">
      <c r="A311" t="s">
        <v>410</v>
      </c>
      <c r="B311" s="8" t="s">
        <v>106</v>
      </c>
      <c r="C311" t="s">
        <v>107</v>
      </c>
    </row>
    <row r="312" spans="1:3">
      <c r="A312" t="s">
        <v>224</v>
      </c>
      <c r="B312" s="8" t="s">
        <v>27</v>
      </c>
      <c r="C312" t="s">
        <v>130</v>
      </c>
    </row>
    <row r="313" spans="1:3">
      <c r="A313" t="s">
        <v>227</v>
      </c>
      <c r="B313" s="8" t="s">
        <v>106</v>
      </c>
      <c r="C313" t="s">
        <v>130</v>
      </c>
    </row>
    <row r="314" spans="1:3">
      <c r="A314" t="s">
        <v>230</v>
      </c>
      <c r="B314" s="8" t="s">
        <v>27</v>
      </c>
      <c r="C314" t="s">
        <v>130</v>
      </c>
    </row>
    <row r="315" spans="1:3">
      <c r="A315" t="s">
        <v>412</v>
      </c>
      <c r="B315" s="8" t="s">
        <v>106</v>
      </c>
      <c r="C315" t="s">
        <v>107</v>
      </c>
    </row>
    <row r="316" spans="1:3">
      <c r="A316" t="s">
        <v>414</v>
      </c>
      <c r="B316" s="8" t="s">
        <v>106</v>
      </c>
      <c r="C316" t="s">
        <v>107</v>
      </c>
    </row>
    <row r="317" spans="1:3">
      <c r="A317" t="s">
        <v>416</v>
      </c>
      <c r="B317" s="8" t="s">
        <v>106</v>
      </c>
      <c r="C317" t="s">
        <v>107</v>
      </c>
    </row>
    <row r="318" spans="1:3">
      <c r="A318" t="s">
        <v>418</v>
      </c>
      <c r="B318" s="8" t="s">
        <v>106</v>
      </c>
      <c r="C318" t="s">
        <v>107</v>
      </c>
    </row>
    <row r="319" spans="1:3">
      <c r="A319" t="s">
        <v>420</v>
      </c>
      <c r="B319" s="8" t="s">
        <v>106</v>
      </c>
      <c r="C319" t="s">
        <v>107</v>
      </c>
    </row>
    <row r="320" spans="1:3">
      <c r="A320" t="s">
        <v>422</v>
      </c>
      <c r="B320" s="8" t="s">
        <v>106</v>
      </c>
      <c r="C320" t="s">
        <v>107</v>
      </c>
    </row>
    <row r="321" spans="1:3">
      <c r="A321" t="s">
        <v>424</v>
      </c>
      <c r="B321" s="8" t="s">
        <v>106</v>
      </c>
      <c r="C321" t="s">
        <v>107</v>
      </c>
    </row>
    <row r="322" spans="1:3">
      <c r="A322" t="s">
        <v>449</v>
      </c>
      <c r="B322" s="8" t="s">
        <v>106</v>
      </c>
      <c r="C322" t="s">
        <v>116</v>
      </c>
    </row>
    <row r="323" spans="1:3">
      <c r="A323" t="s">
        <v>233</v>
      </c>
      <c r="B323" s="8" t="s">
        <v>27</v>
      </c>
      <c r="C323" t="s">
        <v>130</v>
      </c>
    </row>
    <row r="324" spans="1:3">
      <c r="A324" t="s">
        <v>451</v>
      </c>
      <c r="B324" s="8" t="s">
        <v>106</v>
      </c>
      <c r="C324" t="s">
        <v>116</v>
      </c>
    </row>
    <row r="325" spans="1:3">
      <c r="A325" t="s">
        <v>426</v>
      </c>
      <c r="B325" s="8" t="s">
        <v>106</v>
      </c>
      <c r="C325" t="s">
        <v>107</v>
      </c>
    </row>
    <row r="326" spans="1:3">
      <c r="A326" t="s">
        <v>428</v>
      </c>
      <c r="B326" s="8" t="s">
        <v>106</v>
      </c>
      <c r="C326" t="s">
        <v>107</v>
      </c>
    </row>
    <row r="327" spans="1:3">
      <c r="A327" t="s">
        <v>453</v>
      </c>
      <c r="B327" s="8" t="s">
        <v>106</v>
      </c>
      <c r="C327" t="s">
        <v>116</v>
      </c>
    </row>
    <row r="328" spans="1:3">
      <c r="A328" t="s">
        <v>454</v>
      </c>
      <c r="B328" s="8" t="s">
        <v>106</v>
      </c>
      <c r="C328" t="s">
        <v>116</v>
      </c>
    </row>
    <row r="329" spans="1:3">
      <c r="A329" t="s">
        <v>455</v>
      </c>
      <c r="B329" s="8" t="s">
        <v>106</v>
      </c>
      <c r="C329" t="s">
        <v>116</v>
      </c>
    </row>
    <row r="330" spans="1:3">
      <c r="A330" t="s">
        <v>456</v>
      </c>
      <c r="B330" s="8" t="s">
        <v>106</v>
      </c>
      <c r="C330" t="s">
        <v>116</v>
      </c>
    </row>
    <row r="331" spans="1:3">
      <c r="A331" t="s">
        <v>457</v>
      </c>
      <c r="B331" s="8" t="s">
        <v>106</v>
      </c>
      <c r="C331" t="s">
        <v>116</v>
      </c>
    </row>
    <row r="332" spans="1:3">
      <c r="A332" t="s">
        <v>458</v>
      </c>
      <c r="B332" s="8" t="s">
        <v>106</v>
      </c>
      <c r="C332" t="s">
        <v>116</v>
      </c>
    </row>
    <row r="333" spans="1:3">
      <c r="A333" t="s">
        <v>430</v>
      </c>
      <c r="B333" s="8" t="s">
        <v>106</v>
      </c>
      <c r="C333" t="s">
        <v>107</v>
      </c>
    </row>
    <row r="334" spans="1:3">
      <c r="A334" t="s">
        <v>432</v>
      </c>
      <c r="B334" s="8" t="s">
        <v>106</v>
      </c>
      <c r="C334" t="s">
        <v>107</v>
      </c>
    </row>
    <row r="335" spans="1:3">
      <c r="A335" t="s">
        <v>459</v>
      </c>
      <c r="B335" s="8" t="s">
        <v>106</v>
      </c>
      <c r="C335" t="s">
        <v>116</v>
      </c>
    </row>
    <row r="336" spans="1:3">
      <c r="A336" t="s">
        <v>460</v>
      </c>
      <c r="B336" s="8" t="s">
        <v>106</v>
      </c>
      <c r="C336" t="s">
        <v>116</v>
      </c>
    </row>
    <row r="337" spans="1:3">
      <c r="A337" t="s">
        <v>461</v>
      </c>
      <c r="B337" s="8" t="s">
        <v>106</v>
      </c>
      <c r="C337" t="s">
        <v>116</v>
      </c>
    </row>
    <row r="338" spans="1:3">
      <c r="A338" t="s">
        <v>462</v>
      </c>
      <c r="B338" s="8" t="s">
        <v>106</v>
      </c>
      <c r="C338" t="s">
        <v>116</v>
      </c>
    </row>
    <row r="339" spans="1:3">
      <c r="A339" t="s">
        <v>463</v>
      </c>
      <c r="B339" s="8" t="s">
        <v>106</v>
      </c>
      <c r="C339" t="s">
        <v>116</v>
      </c>
    </row>
    <row r="340" spans="1:3">
      <c r="A340" t="s">
        <v>464</v>
      </c>
      <c r="B340" s="8" t="s">
        <v>106</v>
      </c>
      <c r="C340" t="s">
        <v>116</v>
      </c>
    </row>
    <row r="341" spans="1:3">
      <c r="A341" t="s">
        <v>465</v>
      </c>
      <c r="B341" s="8" t="s">
        <v>106</v>
      </c>
      <c r="C341" t="s">
        <v>116</v>
      </c>
    </row>
    <row r="342" spans="1:3">
      <c r="A342" t="s">
        <v>466</v>
      </c>
      <c r="B342" s="8" t="s">
        <v>106</v>
      </c>
      <c r="C342" t="s">
        <v>116</v>
      </c>
    </row>
    <row r="343" spans="1:3">
      <c r="A343" t="s">
        <v>434</v>
      </c>
      <c r="B343" s="8" t="s">
        <v>106</v>
      </c>
      <c r="C343" t="s">
        <v>107</v>
      </c>
    </row>
    <row r="344" spans="1:3">
      <c r="A344" t="s">
        <v>236</v>
      </c>
      <c r="B344" s="8" t="s">
        <v>27</v>
      </c>
      <c r="C344" t="s">
        <v>130</v>
      </c>
    </row>
    <row r="345" spans="1:3">
      <c r="A345" t="s">
        <v>436</v>
      </c>
      <c r="B345" s="8" t="s">
        <v>106</v>
      </c>
      <c r="C345" t="s">
        <v>107</v>
      </c>
    </row>
    <row r="346" spans="1:3">
      <c r="A346" t="s">
        <v>438</v>
      </c>
      <c r="B346" s="8" t="s">
        <v>106</v>
      </c>
      <c r="C346" t="s">
        <v>107</v>
      </c>
    </row>
    <row r="347" spans="1:3">
      <c r="A347" t="s">
        <v>440</v>
      </c>
      <c r="B347" s="8" t="s">
        <v>106</v>
      </c>
      <c r="C347" t="s">
        <v>107</v>
      </c>
    </row>
    <row r="348" spans="1:3">
      <c r="A348" t="s">
        <v>467</v>
      </c>
      <c r="B348" s="8" t="s">
        <v>106</v>
      </c>
      <c r="C348" t="s">
        <v>116</v>
      </c>
    </row>
    <row r="349" spans="1:3">
      <c r="A349" t="s">
        <v>468</v>
      </c>
      <c r="B349" s="8" t="s">
        <v>106</v>
      </c>
      <c r="C349" t="s">
        <v>116</v>
      </c>
    </row>
    <row r="350" spans="1:3">
      <c r="A350" t="s">
        <v>442</v>
      </c>
      <c r="B350" s="8" t="s">
        <v>106</v>
      </c>
      <c r="C350" t="s">
        <v>107</v>
      </c>
    </row>
    <row r="351" spans="1:3">
      <c r="A351" t="s">
        <v>469</v>
      </c>
      <c r="B351" s="8" t="s">
        <v>106</v>
      </c>
      <c r="C351" t="s">
        <v>116</v>
      </c>
    </row>
    <row r="352" spans="1:3">
      <c r="A352" t="s">
        <v>239</v>
      </c>
      <c r="B352" s="8" t="s">
        <v>27</v>
      </c>
      <c r="C352" t="s">
        <v>130</v>
      </c>
    </row>
    <row r="353" spans="1:3">
      <c r="A353" t="s">
        <v>444</v>
      </c>
      <c r="B353" s="8" t="s">
        <v>106</v>
      </c>
      <c r="C353" t="s">
        <v>107</v>
      </c>
    </row>
    <row r="354" spans="1:3">
      <c r="A354" t="s">
        <v>446</v>
      </c>
      <c r="B354" s="8" t="s">
        <v>106</v>
      </c>
      <c r="C354" t="s">
        <v>107</v>
      </c>
    </row>
    <row r="355" spans="1:3">
      <c r="A355" t="s">
        <v>448</v>
      </c>
      <c r="B355" s="8" t="s">
        <v>106</v>
      </c>
      <c r="C355" t="s">
        <v>107</v>
      </c>
    </row>
    <row r="356" spans="1:3">
      <c r="A356" t="s">
        <v>470</v>
      </c>
      <c r="B356" s="8" t="s">
        <v>106</v>
      </c>
      <c r="C356" t="s">
        <v>116</v>
      </c>
    </row>
    <row r="357" spans="1:3">
      <c r="A357" t="s">
        <v>450</v>
      </c>
      <c r="B357" s="8" t="s">
        <v>106</v>
      </c>
      <c r="C357" t="s">
        <v>107</v>
      </c>
    </row>
    <row r="358" spans="1:3">
      <c r="A358" t="s">
        <v>471</v>
      </c>
      <c r="B358" s="8" t="s">
        <v>106</v>
      </c>
      <c r="C358" t="s">
        <v>116</v>
      </c>
    </row>
    <row r="359" spans="1:3">
      <c r="A359" t="s">
        <v>472</v>
      </c>
      <c r="B359" s="8" t="s">
        <v>106</v>
      </c>
      <c r="C359" t="s">
        <v>116</v>
      </c>
    </row>
    <row r="360" spans="1:3">
      <c r="A360" t="s">
        <v>452</v>
      </c>
      <c r="B360" s="8" t="s">
        <v>106</v>
      </c>
      <c r="C360" t="s">
        <v>107</v>
      </c>
    </row>
    <row r="361" spans="1:3">
      <c r="A361" t="s">
        <v>473</v>
      </c>
      <c r="B361" s="8" t="s">
        <v>106</v>
      </c>
      <c r="C361" t="s">
        <v>116</v>
      </c>
    </row>
    <row r="362" spans="1:3">
      <c r="A362" t="s">
        <v>182</v>
      </c>
      <c r="B362" s="8" t="s">
        <v>106</v>
      </c>
      <c r="C362" t="s">
        <v>99</v>
      </c>
    </row>
    <row r="363" spans="1:3">
      <c r="A363" t="s">
        <v>474</v>
      </c>
      <c r="B363" s="8" t="s">
        <v>106</v>
      </c>
      <c r="C363" t="s">
        <v>116</v>
      </c>
    </row>
    <row r="364" spans="1:3">
      <c r="A364" t="s">
        <v>475</v>
      </c>
      <c r="B364" s="8" t="s">
        <v>106</v>
      </c>
      <c r="C364" t="s">
        <v>116</v>
      </c>
    </row>
    <row r="365" spans="1:3">
      <c r="A365" t="s">
        <v>476</v>
      </c>
      <c r="B365" s="8" t="s">
        <v>106</v>
      </c>
      <c r="C365" t="s">
        <v>116</v>
      </c>
    </row>
    <row r="366" spans="1:3">
      <c r="A366" t="s">
        <v>477</v>
      </c>
      <c r="B366" s="8" t="s">
        <v>106</v>
      </c>
      <c r="C366" t="s">
        <v>116</v>
      </c>
    </row>
    <row r="367" spans="1:3">
      <c r="A367" t="s">
        <v>478</v>
      </c>
      <c r="B367" s="8" t="s">
        <v>106</v>
      </c>
      <c r="C367" t="s">
        <v>116</v>
      </c>
    </row>
    <row r="368" spans="1:3">
      <c r="A368" t="s">
        <v>479</v>
      </c>
      <c r="B368" s="8" t="s">
        <v>106</v>
      </c>
      <c r="C368" t="s">
        <v>116</v>
      </c>
    </row>
    <row r="369" spans="1:3">
      <c r="A369" t="s">
        <v>135</v>
      </c>
      <c r="B369" s="8" t="s">
        <v>106</v>
      </c>
      <c r="C369" t="s">
        <v>108</v>
      </c>
    </row>
    <row r="370" spans="1:3">
      <c r="A370" t="s">
        <v>136</v>
      </c>
      <c r="B370" s="8" t="s">
        <v>106</v>
      </c>
      <c r="C370" t="s">
        <v>101</v>
      </c>
    </row>
  </sheetData>
  <sortState xmlns:xlrd2="http://schemas.microsoft.com/office/spreadsheetml/2017/richdata2" ref="H2:H10">
    <sortCondition ref="H2:H10"/>
  </sortState>
  <conditionalFormatting sqref="A3:A371">
    <cfRule type="duplicateValues" dxfId="9" priority="9"/>
  </conditionalFormatting>
  <conditionalFormatting sqref="J3:J142">
    <cfRule type="duplicateValues" dxfId="8" priority="5"/>
  </conditionalFormatting>
  <conditionalFormatting sqref="K2:K168">
    <cfRule type="duplicateValues" dxfId="7" priority="6"/>
  </conditionalFormatting>
  <conditionalFormatting sqref="L2:L35">
    <cfRule type="duplicateValues" dxfId="6" priority="4"/>
  </conditionalFormatting>
  <conditionalFormatting sqref="M2:M16">
    <cfRule type="duplicateValues" dxfId="5" priority="7"/>
  </conditionalFormatting>
  <conditionalFormatting sqref="N2:N5">
    <cfRule type="duplicateValues" dxfId="4" priority="8"/>
  </conditionalFormatting>
  <conditionalFormatting sqref="O2:O5">
    <cfRule type="duplicateValues" dxfId="3" priority="2"/>
  </conditionalFormatting>
  <conditionalFormatting sqref="P2">
    <cfRule type="duplicateValues" dxfId="2" priority="1"/>
  </conditionalFormatting>
  <conditionalFormatting sqref="Q2:Q3">
    <cfRule type="duplicateValues" dxfId="1" priority="3"/>
  </conditionalFormatting>
  <pageMargins left="0.7" right="0.7" top="0.75" bottom="0.75" header="0.3" footer="0.3"/>
  <pageSetup orientation="portrait" r:id="rId1"/>
  <tableParts count="10">
    <tablePart r:id="rId2"/>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e29be406-0224-494a-ae6d-b8b3c33818dd">
      <Terms xmlns="http://schemas.microsoft.com/office/infopath/2007/PartnerControls"/>
    </TaxKeywordTaxHTField>
    <TaxCatchAll xmlns="e29be406-0224-494a-ae6d-b8b3c33818dd" xsi:nil="true"/>
    <lcf76f155ced4ddcb4097134ff3c332f xmlns="d4d165dd-7b6b-431a-8ab6-0dfc1bdc3896">
      <Terms xmlns="http://schemas.microsoft.com/office/infopath/2007/PartnerControls"/>
    </lcf76f155ced4ddcb4097134ff3c332f>
    <_Flow_SignoffStatus xmlns="d4d165dd-7b6b-431a-8ab6-0dfc1bdc389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77F7E239FAFB49A7B1D560C8A5AAB0" ma:contentTypeVersion="21" ma:contentTypeDescription="Create a new document." ma:contentTypeScope="" ma:versionID="52f47d328bed7d26bd8b7331ecb1de34">
  <xsd:schema xmlns:xsd="http://www.w3.org/2001/XMLSchema" xmlns:xs="http://www.w3.org/2001/XMLSchema" xmlns:p="http://schemas.microsoft.com/office/2006/metadata/properties" xmlns:ns2="e29be406-0224-494a-ae6d-b8b3c33818dd" xmlns:ns3="d4d165dd-7b6b-431a-8ab6-0dfc1bdc3896" targetNamespace="http://schemas.microsoft.com/office/2006/metadata/properties" ma:root="true" ma:fieldsID="12b98af5d078bd894c35d098219985b8" ns2:_="" ns3:_="">
    <xsd:import namespace="e29be406-0224-494a-ae6d-b8b3c33818dd"/>
    <xsd:import namespace="d4d165dd-7b6b-431a-8ab6-0dfc1bdc389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2:TaxKeywordTaxHTField" minOccurs="0"/>
                <xsd:element ref="ns2:TaxCatchAll"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9be406-0224-494a-ae6d-b8b3c33818d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KeywordTaxHTField" ma:index="15" nillable="true" ma:taxonomy="true" ma:internalName="TaxKeywordTaxHTField" ma:taxonomyFieldName="TaxKeyword" ma:displayName="Enterprise Keywords" ma:fieldId="{23f27201-bee3-471e-b2e7-b64fd8b7ca38}" ma:taxonomyMulti="true" ma:sspId="81a4b73b-0640-4700-9ac3-6ad97396aef6" ma:termSetId="00000000-0000-0000-0000-000000000000" ma:anchorId="00000000-0000-0000-0000-000000000000" ma:open="true" ma:isKeyword="true">
      <xsd:complexType>
        <xsd:sequence>
          <xsd:element ref="pc:Terms" minOccurs="0" maxOccurs="1"/>
        </xsd:sequence>
      </xsd:complexType>
    </xsd:element>
    <xsd:element name="TaxCatchAll" ma:index="16" nillable="true" ma:displayName="Taxonomy Catch All Column" ma:description="" ma:hidden="true" ma:list="{2c8a57da-4ca7-4290-a36e-42a550e6c04f}" ma:internalName="TaxCatchAll" ma:showField="CatchAllData" ma:web="e29be406-0224-494a-ae6d-b8b3c33818d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4d165dd-7b6b-431a-8ab6-0dfc1bdc389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_Flow_SignoffStatus" ma:index="23" nillable="true" ma:displayName="Sign-off status" ma:internalName="Sign_x002d_off_x0020_status">
      <xsd:simpleType>
        <xsd:restriction base="dms:Text"/>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81a4b73b-0640-4700-9ac3-6ad97396ae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453017-2E77-405A-81CF-3095F6FBE95B}"/>
</file>

<file path=customXml/itemProps2.xml><?xml version="1.0" encoding="utf-8"?>
<ds:datastoreItem xmlns:ds="http://schemas.openxmlformats.org/officeDocument/2006/customXml" ds:itemID="{7AD61B92-A29F-4AD5-A96D-8B42882EEAF2}"/>
</file>

<file path=customXml/itemProps3.xml><?xml version="1.0" encoding="utf-8"?>
<ds:datastoreItem xmlns:ds="http://schemas.openxmlformats.org/officeDocument/2006/customXml" ds:itemID="{558440EB-A428-4208-9272-2B9E0081F00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Erin Gertrude Killeen</dc:creator>
  <cp:keywords/>
  <dc:description/>
  <cp:lastModifiedBy/>
  <cp:revision/>
  <dcterms:created xsi:type="dcterms:W3CDTF">2023-07-20T14:37:54Z</dcterms:created>
  <dcterms:modified xsi:type="dcterms:W3CDTF">2023-09-14T18:59:20Z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0x010100D677F7E239FAFB49A7B1D560C8A5AAB0</vt:lpwstr>
  </property>
  <property fmtid="{D5CDD505-2E9C-101B-9397-08002B2CF9AE}" pid="3" name="TaxKeyword">
    <vt:lpwstr/>
  </property>
  <property fmtid="{D5CDD505-2E9C-101B-9397-08002B2CF9AE}" pid="4" name="MediaServiceImageTags">
    <vt:lpwstr/>
  </property>
</Properties>
</file>